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mbakerintl-my.sharepoint.com/personal/jonathan_heck_mbakerintl_com/Documents/Documents/Projects/Idaho_Broadband/Data/Round_3/Templates/"/>
    </mc:Choice>
  </mc:AlternateContent>
  <xr:revisionPtr revIDLastSave="670" documentId="14_{D0C95D08-A47F-43EC-97D0-99DFF61860C0}" xr6:coauthVersionLast="47" xr6:coauthVersionMax="47" xr10:uidLastSave="{B765AC2E-191D-4BE4-A072-DF83657B255B}"/>
  <bookViews>
    <workbookView xWindow="28680" yWindow="-120" windowWidth="29040" windowHeight="15720" xr2:uid="{83B44398-E83E-4EA5-B36A-916F5DAE1926}"/>
  </bookViews>
  <sheets>
    <sheet name="ID SGA Attachment 3" sheetId="1" r:id="rId1"/>
    <sheet name="FOR INTERNAL USE ONLY"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 l="1"/>
  <c r="C14" i="1"/>
  <c r="C12" i="1"/>
  <c r="C13" i="1"/>
  <c r="E39" i="1" l="1"/>
  <c r="F39" i="1"/>
  <c r="G39" i="1"/>
  <c r="H39" i="1"/>
  <c r="D39" i="1"/>
  <c r="E53" i="1"/>
  <c r="F53" i="1"/>
  <c r="G53" i="1"/>
  <c r="H53" i="1"/>
  <c r="D53" i="1"/>
  <c r="I48" i="1"/>
  <c r="I49" i="1"/>
  <c r="I50" i="1"/>
  <c r="I51" i="1"/>
  <c r="I52" i="1"/>
  <c r="I47" i="1"/>
  <c r="I45" i="1"/>
  <c r="I43" i="1"/>
  <c r="I41" i="1"/>
  <c r="I38" i="1"/>
  <c r="I37" i="1"/>
  <c r="I35" i="1"/>
  <c r="I33" i="1"/>
  <c r="I29" i="1"/>
  <c r="I30" i="1"/>
  <c r="I28" i="1"/>
  <c r="E31" i="1"/>
  <c r="F31" i="1"/>
  <c r="G31" i="1"/>
  <c r="H31" i="1"/>
  <c r="D31" i="1"/>
  <c r="C15" i="1" l="1"/>
  <c r="D13" i="1" s="1"/>
  <c r="H55" i="1"/>
  <c r="F55" i="1"/>
  <c r="G55" i="1"/>
  <c r="E55" i="1"/>
  <c r="D55" i="1"/>
  <c r="I55" i="1"/>
  <c r="C7" i="1"/>
  <c r="C21" i="1" s="1"/>
  <c r="C6" i="1"/>
  <c r="C20" i="1" s="1"/>
  <c r="C5" i="1"/>
  <c r="C19" i="1" s="1"/>
  <c r="C22" i="1" l="1"/>
  <c r="D19" i="1" s="1"/>
  <c r="D21" i="1"/>
  <c r="D20" i="1"/>
  <c r="D22" i="1" s="1"/>
  <c r="D12" i="1"/>
  <c r="D14" i="1"/>
  <c r="C8" i="1"/>
  <c r="D5" i="1" s="1"/>
  <c r="D15" i="1" l="1"/>
  <c r="D7" i="1"/>
  <c r="D6" i="1"/>
  <c r="D8" i="1" l="1"/>
</calcChain>
</file>

<file path=xl/sharedStrings.xml><?xml version="1.0" encoding="utf-8"?>
<sst xmlns="http://schemas.openxmlformats.org/spreadsheetml/2006/main" count="224" uniqueCount="200">
  <si>
    <r>
      <t xml:space="preserve">Populate the following fields with itemized project budget information for each of the projects awarded to and operated by the Subgrantee. 
</t>
    </r>
    <r>
      <rPr>
        <u/>
        <sz val="11"/>
        <color theme="1"/>
        <rFont val="Aptos Narrow"/>
        <family val="2"/>
        <scheme val="minor"/>
      </rPr>
      <t>Note</t>
    </r>
    <r>
      <rPr>
        <sz val="11"/>
        <color theme="1"/>
        <rFont val="Aptos Narrow"/>
        <family val="2"/>
        <scheme val="minor"/>
      </rPr>
      <t>: one Budget must be completed per project. This should be populated based on the most current, accurate information available, and therefore may vary from information you originally provided in the project application.</t>
    </r>
  </si>
  <si>
    <r>
      <t xml:space="preserve">INSTRUCTIONS
1. In cell B4 (blue box), select the </t>
    </r>
    <r>
      <rPr>
        <b/>
        <sz val="11"/>
        <color theme="1"/>
        <rFont val="Aptos Narrow"/>
        <family val="2"/>
        <scheme val="minor"/>
      </rPr>
      <t>Existing Project Number</t>
    </r>
    <r>
      <rPr>
        <sz val="11"/>
        <color theme="1"/>
        <rFont val="Aptos Narrow"/>
        <family val="2"/>
        <scheme val="minor"/>
      </rPr>
      <t xml:space="preserve"> from the dropdown list. Once selected, cells C5:C8 and D5:D8 will auto-populate with the NTIA-approved funding amounts, Total Project Cost, and percentages from the Final Proposal. Review these fields for understanding and acknowledgement.
2. In cell B11 (blue box), select the </t>
    </r>
    <r>
      <rPr>
        <b/>
        <sz val="11"/>
        <color theme="1"/>
        <rFont val="Aptos Narrow"/>
        <family val="2"/>
        <scheme val="minor"/>
      </rPr>
      <t>PAC Round Project Name</t>
    </r>
    <r>
      <rPr>
        <sz val="11"/>
        <color theme="1"/>
        <rFont val="Aptos Narrow"/>
        <family val="2"/>
        <scheme val="minor"/>
      </rPr>
      <t xml:space="preserve"> from the dropdown list. Once selected, cells C12:C15 and D12:D15 will auto-populate with the approved PAC Round funding amounts, Total Project Cost, and percentages. Review these fields for understanding and acknowledgement.
3. The combined-project section is in cells B18:D22. Cell B18 will display “Combined” until both dropdown selections have been made; it will then display the </t>
    </r>
    <r>
      <rPr>
        <b/>
        <sz val="11"/>
        <color theme="1"/>
        <rFont val="Aptos Narrow"/>
        <family val="2"/>
        <scheme val="minor"/>
      </rPr>
      <t>Existing Project Number and PAC Round Project Name together.</t>
    </r>
    <r>
      <rPr>
        <sz val="11"/>
        <color theme="1"/>
        <rFont val="Aptos Narrow"/>
        <family val="2"/>
        <scheme val="minor"/>
      </rPr>
      <t xml:space="preserve"> Once both projects are selected, cells C19:C22 and D19:D22 will automatically calculate the combined Federal BEAD Funding, Subgrantee Match, Other Match, Total Project Cost, and percentages. Review these final amended project amounts for understanding and acknowledgement.
4. Fill out the expected allocation ($ amount) of the combined Total Project Cost for each cost category in the GREEN cells in rows 28–52. Grey fields will populate with subtotals and totals as you complete the sections.
5. The sum of all cost categories in cell I55 should equal the combined Total Project Cost in cell C22. You may enter $0 for fields that are not applicable to the project.
The information provided here will be included in the Subgrantee Agreement (Attachment 3).</t>
    </r>
  </si>
  <si>
    <r>
      <rPr>
        <b/>
        <u/>
        <sz val="11"/>
        <color rgb="FFC00000"/>
        <rFont val="Aptos Narrow"/>
        <family val="2"/>
        <scheme val="minor"/>
      </rPr>
      <t>Cell B4</t>
    </r>
    <r>
      <rPr>
        <b/>
        <sz val="11"/>
        <color rgb="FFC00000"/>
        <rFont val="Aptos Narrow"/>
        <family val="2"/>
        <scheme val="minor"/>
      </rPr>
      <t>: PROJECT NUMBER (for cell B4, select ONE Project Number from dropdown list; the amounts in C5, C6 and C7 will then auto-populate with the NTIA-approved amounts from the Final Proposal)</t>
    </r>
  </si>
  <si>
    <t>Select Project Number Here</t>
  </si>
  <si>
    <t>Dollars</t>
  </si>
  <si>
    <t>Percent of Total Project Costs</t>
  </si>
  <si>
    <t>Federal BEAD Funding</t>
  </si>
  <si>
    <t>Subgrantee Match</t>
  </si>
  <si>
    <t>Other Match (if applicable)</t>
  </si>
  <si>
    <t>Total Project Cost</t>
  </si>
  <si>
    <r>
      <rPr>
        <b/>
        <u/>
        <sz val="11"/>
        <color rgb="FFC00000"/>
        <rFont val="Aptos Narrow"/>
        <family val="2"/>
        <scheme val="minor"/>
      </rPr>
      <t>Cell B11</t>
    </r>
    <r>
      <rPr>
        <b/>
        <sz val="11"/>
        <color rgb="FFC00000"/>
        <rFont val="Aptos Narrow"/>
        <family val="2"/>
        <scheme val="minor"/>
      </rPr>
      <t>: PAC PROJECT NAME (for cell B11, select ONE Project Name from dropdown list; the amounts in C12, C13 and C15 will then auto-populate with the approved amounts from the PAC round)</t>
    </r>
  </si>
  <si>
    <t>Select PAC Round Project Name Here</t>
  </si>
  <si>
    <t xml:space="preserve">For this section, complete the table so that the Existing Project and the PAC Round Project finances are combined into this table. This table will represent your FINAL Amended Project BEAD Funding and Subgrantee Match Amount. This will be the document that will be updated and attached to your Subgrantee Agreement. </t>
  </si>
  <si>
    <t>Budget Template - Green cells are to be filled out</t>
  </si>
  <si>
    <t>Projected Total Cost</t>
  </si>
  <si>
    <t xml:space="preserve">Budget Cost Category </t>
  </si>
  <si>
    <t>Description</t>
  </si>
  <si>
    <t>Pre-Award Costs</t>
  </si>
  <si>
    <t>Year 1</t>
  </si>
  <si>
    <t>Year 2</t>
  </si>
  <si>
    <t>Year 3</t>
  </si>
  <si>
    <t>Year 4</t>
  </si>
  <si>
    <t>Total</t>
  </si>
  <si>
    <t>Professional Services</t>
  </si>
  <si>
    <t>Professional Services hired for program management, staff, planning and compliance</t>
  </si>
  <si>
    <t>External staff personnel costs, including salaries and fringe benefits for staff and consultants providing services directly connected to the implementation of the BEAD Program (such as project managers, program directors, and subject matter experts).</t>
  </si>
  <si>
    <t>Professional services hired for legal services</t>
  </si>
  <si>
    <t>External staff that provides professional services for legal expenses tied to construction.</t>
  </si>
  <si>
    <t>Professional services hired for engineering design or environmental and historic preservation reviews</t>
  </si>
  <si>
    <t>External staff hired for engineering design, permitting, and work related to environmental, historical and cultural reviews.</t>
  </si>
  <si>
    <t>Subtotals</t>
  </si>
  <si>
    <t>Construction Services</t>
  </si>
  <si>
    <t xml:space="preserve">Construction Services </t>
  </si>
  <si>
    <t>Physical construction activities/labor required to deploy broadband infrastructure. Includes trenching, boring, digging, tower erection, building improvements, make-ready work, site preparation, splicing work, restoration, and construction contractor costs.</t>
  </si>
  <si>
    <t>Outside Plant, Towers, and Poles</t>
  </si>
  <si>
    <t xml:space="preserve">Outside Plant, Towers, and Poles </t>
  </si>
  <si>
    <t>Materials related to installing outside plant infrastructure: fiber, conduit, poles, towers, anchors, splice enclosures, cabinets, huts, shelters, and backup power.</t>
  </si>
  <si>
    <t>Network and Access Equipment</t>
  </si>
  <si>
    <t>Network equipment and physical hardware</t>
  </si>
  <si>
    <t>Electronics and hardware required to light and operate the network. Includes routers, switches, optical line terminals, wireless radios, antennas, access equipment, transport equipment, and related components.</t>
  </si>
  <si>
    <t>Network software and upgrades</t>
  </si>
  <si>
    <t>Network software upgrades, including, but not limited to, cybersecurity solutions.</t>
  </si>
  <si>
    <t>Operating Equipment</t>
  </si>
  <si>
    <t>Equipment used to support project activities, such as work trucks, trailers, bucket trucks, tools, office equipment, furniture, fixtures, storage systems, and general-use machinery.</t>
  </si>
  <si>
    <t>[LEO ONLY] Customer Premise Equipment (CPE)</t>
  </si>
  <si>
    <t>Devices installed at the customer location to deliver broadband service. Includes ONTs, customer modems, Wi-Fi routers, in-home network equipment, and related setup materials.</t>
  </si>
  <si>
    <t>Contingency Funds</t>
  </si>
  <si>
    <t>Contingency dollars reserved for cost overruns or unforeseen project-related expenses. Should be a percentage applied to construction and equipment budgets.</t>
  </si>
  <si>
    <t>Other Allowable Costs</t>
  </si>
  <si>
    <t>Software (Cybersecurity, Monitoring)</t>
  </si>
  <si>
    <t>Licenses, subscriptions, or upgrades for cybersecurity, network management, or software required to support the network.</t>
  </si>
  <si>
    <t>Personnel / Labor / Fringe</t>
  </si>
  <si>
    <t>Internal staff time and benefits directly supporting BEAD project implementation (engineers, PMs, SMEs, analysts).</t>
  </si>
  <si>
    <t xml:space="preserve">Training </t>
  </si>
  <si>
    <t>Training for professionals (e.g., cybersecurity) who will support the BEAD-funded network.</t>
  </si>
  <si>
    <t>Workforce Development</t>
  </si>
  <si>
    <t>Registered apprenticeships, pre-apprenticeships, technical training, or workforce programs supporting broadband deployment.</t>
  </si>
  <si>
    <t>Long-Term Leases / IRU Costs</t>
  </si>
  <si>
    <t>IRUs, long-term fiber leases, rights-of-use contracts greater than one year.</t>
  </si>
  <si>
    <t>Multifamily Wi-Fi Infrastructure</t>
  </si>
  <si>
    <t>Interior building wiring or Wi-Fi deployment inside eligible multi-family buildings.</t>
  </si>
  <si>
    <t>Overall Totals</t>
  </si>
  <si>
    <t>Total Sum</t>
  </si>
  <si>
    <t>project_id</t>
  </si>
  <si>
    <t>bead_support</t>
  </si>
  <si>
    <t>subgrantee_match</t>
  </si>
  <si>
    <t>other_match</t>
  </si>
  <si>
    <t>Project Name</t>
  </si>
  <si>
    <t>BEAD Request Amount</t>
  </si>
  <si>
    <t>Applicant Contribution Match Amount</t>
  </si>
  <si>
    <t>Other_match</t>
  </si>
  <si>
    <t>CM61-BEAD-ID-007067</t>
  </si>
  <si>
    <t>AnthemBroadband_Bingham_Blackfoot_1295</t>
  </si>
  <si>
    <t>CM61-BEAD-ID-007072</t>
  </si>
  <si>
    <t>AnthemBroadband_Bonneville_IdahoFalls_1058</t>
  </si>
  <si>
    <t>CM61-BEAD-ID-007074</t>
  </si>
  <si>
    <t>AnthemBroadband_Lincoln_Shoshone_1363_1364_1528</t>
  </si>
  <si>
    <t>CM61-BEAD-ID-007075</t>
  </si>
  <si>
    <t>ATC_CUSTER_MACKAY</t>
  </si>
  <si>
    <t>CM61-BEAD-ID-007078</t>
  </si>
  <si>
    <t>Directcom_Bannock_ArimoVirginia_01</t>
  </si>
  <si>
    <t>CM61-BEAD-ID-007079</t>
  </si>
  <si>
    <t>Directcom_Bannock_Inkom_##</t>
  </si>
  <si>
    <t>CM61-BEAD-ID-007081</t>
  </si>
  <si>
    <t>Directcom_Bannock_LavaHotSprings_02</t>
  </si>
  <si>
    <t>CM61-BEAD-ID-007082</t>
  </si>
  <si>
    <t>Directcom_Bannock_LavaHotSprings-01</t>
  </si>
  <si>
    <t>CM61-BEAD-ID-007083</t>
  </si>
  <si>
    <t>Directcom_Bannock_LavaHotSprings-03</t>
  </si>
  <si>
    <t>CM61-BEAD-ID-007084</t>
  </si>
  <si>
    <t>Directcom_Bannock_LavaHotSprings-04</t>
  </si>
  <si>
    <t>CM61-BEAD-ID-007085</t>
  </si>
  <si>
    <t>Directcom_Bannock_McCammon_01</t>
  </si>
  <si>
    <t>CM61-BEAD-ID-007086</t>
  </si>
  <si>
    <t>Directcom_BearLake_FishHaven_01</t>
  </si>
  <si>
    <t>CM61-BEAD-ID-007088</t>
  </si>
  <si>
    <t>Directcom_BearLake_Gerogetown_01</t>
  </si>
  <si>
    <t>CM61-BEAD-ID-007089</t>
  </si>
  <si>
    <t>Directcom_Bearlake_Paris_01</t>
  </si>
  <si>
    <t>CM61-BEAD-ID-007091</t>
  </si>
  <si>
    <t>Directcom_Caribou_Grace_01</t>
  </si>
  <si>
    <t>CM61-BEAD-ID-007094</t>
  </si>
  <si>
    <t>Directcom_Jefferson/Bonneville_Menan_##</t>
  </si>
  <si>
    <t>CM61-BEAD-ID-007095</t>
  </si>
  <si>
    <t>Directcom_Power_AmericanFalls_01</t>
  </si>
  <si>
    <t>CM61-BEAD-ID-007096</t>
  </si>
  <si>
    <t>Directcom_Power_SodaSprings_01</t>
  </si>
  <si>
    <t>CM61-BEAD-ID-007098</t>
  </si>
  <si>
    <t>E.L. Internet Northwwest_Boundary County_Bonners Ferry_1088</t>
  </si>
  <si>
    <t>CM61-BEAD-ID-007099</t>
  </si>
  <si>
    <t>ETS_GEM_DelMonte_Bramwell_Letha_LittleRock</t>
  </si>
  <si>
    <t>CM61-BEAD-ID-007101</t>
  </si>
  <si>
    <t>ETS_LINCOLN_Shoshone</t>
  </si>
  <si>
    <t>CM61-BEAD-ID-007108</t>
  </si>
  <si>
    <t>ETS_TWINFALLS_Murtaugh_Hansen</t>
  </si>
  <si>
    <t>CM61-BEAD-ID-007111</t>
  </si>
  <si>
    <t>Farmers Mutual Telephone Co_Canyon_Parma_01</t>
  </si>
  <si>
    <t>CM61-BEAD-ID-007113</t>
  </si>
  <si>
    <t>Fremont Telcom Co - Fremont - St Anthony - 1</t>
  </si>
  <si>
    <t>CM61-BEAD-ID-007114</t>
  </si>
  <si>
    <t>IBTGROUPUSA_Kootenai_CoeurDAlene_003</t>
  </si>
  <si>
    <t>CM61-BEAD-ID-007116</t>
  </si>
  <si>
    <t>IBTGROUPUSA_Valley_Cascade_002</t>
  </si>
  <si>
    <t>CM61-BEAD-ID-007119</t>
  </si>
  <si>
    <t>MLT_JEFFERSON_CLARK_01</t>
  </si>
  <si>
    <t>CM61-BEAD-ID-007120</t>
  </si>
  <si>
    <t>Oregon Telephone Corporation_Canyon_Middleton_02</t>
  </si>
  <si>
    <t>CM61-BEAD-ID-007121</t>
  </si>
  <si>
    <t>SilverStarCommunications_Canyon_Star_02</t>
  </si>
  <si>
    <t>CM61-BEAD-ID-007122</t>
  </si>
  <si>
    <t>SpaceX_PAC</t>
  </si>
  <si>
    <t>CM61-BEAD-ID-007123</t>
  </si>
  <si>
    <t>WhiteCloudCommunications_CanyonWest_LFW</t>
  </si>
  <si>
    <t>CM61-BEAD-ID-007124</t>
  </si>
  <si>
    <t>WhiteCloudCommunications_Elmore3_Fiber</t>
  </si>
  <si>
    <t>CM61-BEAD-ID-007125</t>
  </si>
  <si>
    <t>WhiteCloudCommunications_Lincoln2_LFW</t>
  </si>
  <si>
    <t>CM61-BEAD-ID-007128</t>
  </si>
  <si>
    <t>WhiteCloudCommunications_TwinFallsCassia2_LFW</t>
  </si>
  <si>
    <t>CM61-BEAD-ID-007129</t>
  </si>
  <si>
    <t>WhiteCloudCommunications_Valley_Hybrid6</t>
  </si>
  <si>
    <t>CM61-BEAD-ID-007131</t>
  </si>
  <si>
    <t>CM61-BEAD-ID-007132</t>
  </si>
  <si>
    <t>CM61-BEAD-ID-007133</t>
  </si>
  <si>
    <t>CM61-BEAD-ID-007134</t>
  </si>
  <si>
    <t>CM61-BEAD-ID-007135</t>
  </si>
  <si>
    <t>CM61-BEAD-ID-007139</t>
  </si>
  <si>
    <t>CM61-BEAD-ID-007141</t>
  </si>
  <si>
    <t>CM61-BEAD-ID-007142</t>
  </si>
  <si>
    <t>CM61-BEAD-ID-007143</t>
  </si>
  <si>
    <t>CM61-BEAD-ID-007144</t>
  </si>
  <si>
    <t>CM61-BEAD-ID-007145</t>
  </si>
  <si>
    <t>CM61-BEAD-ID-007146</t>
  </si>
  <si>
    <t>CM61-BEAD-ID-007147</t>
  </si>
  <si>
    <t>CM61-BEAD-ID-007148</t>
  </si>
  <si>
    <t>CM61-BEAD-ID-007151</t>
  </si>
  <si>
    <t>CM61-BEAD-ID-007156</t>
  </si>
  <si>
    <t>CM61-BEAD-ID-007158</t>
  </si>
  <si>
    <t>CM61-BEAD-ID-007160</t>
  </si>
  <si>
    <t>CM61-BEAD-ID-007167</t>
  </si>
  <si>
    <t>CM61-BEAD-ID-007168</t>
  </si>
  <si>
    <t>CM61-BEAD-ID-007169</t>
  </si>
  <si>
    <t>CM61-BEAD-ID-007170</t>
  </si>
  <si>
    <t>CM61-BEAD-ID-007171</t>
  </si>
  <si>
    <t>CM61-BEAD-ID-007173</t>
  </si>
  <si>
    <t>CM61-BEAD-ID-007183</t>
  </si>
  <si>
    <t>CM61-BEAD-ID-007184</t>
  </si>
  <si>
    <t>CM61-BEAD-ID-007185</t>
  </si>
  <si>
    <t>CM61-BEAD-ID-007232</t>
  </si>
  <si>
    <t>CM61-BEAD-ID-007241</t>
  </si>
  <si>
    <t>CM61-BEAD-ID-007246</t>
  </si>
  <si>
    <t>CM61-BEAD-ID-007264</t>
  </si>
  <si>
    <t>CM61-BEAD-ID-007265</t>
  </si>
  <si>
    <t>CM61-BEAD-ID-007272</t>
  </si>
  <si>
    <t>CM61-BEAD-ID-007273</t>
  </si>
  <si>
    <t>CM61-BEAD-ID-007274</t>
  </si>
  <si>
    <t>CM61-BEAD-ID-007275</t>
  </si>
  <si>
    <t>CM61-BEAD-ID-007276</t>
  </si>
  <si>
    <t>CM61-BEAD-ID-007277</t>
  </si>
  <si>
    <t>CM61-BEAD-ID-007294</t>
  </si>
  <si>
    <t>CM61-BEAD-ID-007296</t>
  </si>
  <si>
    <t>CM61-BEAD-ID-007298</t>
  </si>
  <si>
    <t>CM61-BEAD-ID-007301</t>
  </si>
  <si>
    <t>CM61-BEAD-ID-007302</t>
  </si>
  <si>
    <t>CM61-BEAD-ID-007305</t>
  </si>
  <si>
    <t>CM61-BEAD-ID-007307</t>
  </si>
  <si>
    <t>CM61-BEAD-ID-007308</t>
  </si>
  <si>
    <t>CM61-BEAD-ID-007310</t>
  </si>
  <si>
    <t>CM61-BEAD-ID-007317</t>
  </si>
  <si>
    <t>CM61-BEAD-ID-007318</t>
  </si>
  <si>
    <t>CM61-BEAD-ID-007319</t>
  </si>
  <si>
    <t>CM61-BEAD-ID-007320</t>
  </si>
  <si>
    <t>CM61-BEAD-ID-007322</t>
  </si>
  <si>
    <t>CM61-BEAD-ID-007325</t>
  </si>
  <si>
    <t>CM61-BEAD-ID-007335</t>
  </si>
  <si>
    <t>CM61-BEAD-ID-007337</t>
  </si>
  <si>
    <t>CM61-BEAD-ID-007339</t>
  </si>
  <si>
    <t>CM61-BEAD-ID-007340</t>
  </si>
  <si>
    <t>CM61-BEAD-ID-007341</t>
  </si>
  <si>
    <t>CM61-BEAD-ID-007342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</si>
</sst>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6">
    <font>
      <sz val="11"/>
      <color theme="1"/>
      <name val="Aptos Narrow"/>
      <family val="2"/>
      <scheme val="minor"/>
    </font>
    <font>
      <sz val="11"/>
      <color theme="1"/>
      <name val="Aptos Narrow"/>
      <family val="2"/>
      <scheme val="minor"/>
    </font>
    <font>
      <b/>
      <sz val="11"/>
      <color theme="1"/>
      <name val="Aptos Narrow"/>
      <family val="2"/>
      <scheme val="minor"/>
    </font>
    <font>
      <sz val="11"/>
      <color rgb="FFC00000"/>
      <name val="Aptos Narrow"/>
      <family val="2"/>
      <scheme val="minor"/>
    </font>
    <font>
      <sz val="12"/>
      <color theme="1"/>
      <name val="Arial"/>
      <family val="2"/>
    </font>
    <font>
      <b/>
      <sz val="10"/>
      <color theme="0"/>
      <name val="Aptos Narrow"/>
      <family val="2"/>
      <scheme val="minor"/>
    </font>
    <font>
      <b/>
      <sz val="10"/>
      <color theme="1"/>
      <name val="Aptos Narrow"/>
      <family val="2"/>
      <scheme val="minor"/>
    </font>
    <font>
      <sz val="10"/>
      <color theme="1"/>
      <name val="Aptos Narrow"/>
      <family val="2"/>
      <scheme val="minor"/>
    </font>
    <font>
      <b/>
      <sz val="14"/>
      <color theme="1"/>
      <name val="Aptos Narrow"/>
      <family val="2"/>
      <scheme val="minor"/>
    </font>
    <font>
      <b/>
      <sz val="11"/>
      <color theme="0"/>
      <name val="Aptos Narrow"/>
      <family val="2"/>
      <scheme val="minor"/>
    </font>
    <font>
      <u/>
      <sz val="11"/>
      <color theme="1"/>
      <name val="Aptos Narrow"/>
      <family val="2"/>
      <scheme val="minor"/>
    </font>
    <font>
      <b/>
      <sz val="11"/>
      <color rgb="FFC00000"/>
      <name val="Aptos Narrow"/>
      <family val="2"/>
      <scheme val="minor"/>
    </font>
    <font>
      <b/>
      <u/>
      <sz val="11"/>
      <color rgb="FFC00000"/>
      <name val="Aptos Narrow"/>
      <family val="2"/>
      <scheme val="minor"/>
    </font>
    <font>
      <b/>
      <sz val="16"/>
      <name val="Aptos Narrow"/>
      <family val="2"/>
      <scheme val="minor"/>
    </font>
    <font>
      <b/>
      <sz val="14"/>
      <name val="Aptos Narrow"/>
      <family val="2"/>
      <scheme val="minor"/>
    </font>
    <font>
      <b/>
      <sz val="12"/>
      <name val="Aptos Narrow"/>
      <family val="2"/>
      <scheme val="minor"/>
    </font>
  </fonts>
  <fills count="12">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3"/>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49998474074526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55">
    <xf numFmtId="0" fontId="0" fillId="0" borderId="0" xfId="0"/>
    <xf numFmtId="0" fontId="7" fillId="0" borderId="1" xfId="3" applyFont="1" applyBorder="1" applyAlignment="1">
      <alignment vertical="center" wrapText="1"/>
    </xf>
    <xf numFmtId="44" fontId="7" fillId="7" borderId="1" xfId="1" applyFont="1" applyFill="1" applyBorder="1" applyAlignment="1" applyProtection="1">
      <alignment vertical="center" wrapText="1"/>
    </xf>
    <xf numFmtId="164" fontId="0" fillId="0" borderId="0" xfId="1" applyNumberFormat="1" applyFont="1" applyFill="1" applyBorder="1" applyAlignment="1" applyProtection="1">
      <alignment vertical="center"/>
    </xf>
    <xf numFmtId="164" fontId="3" fillId="3" borderId="0" xfId="1" applyNumberFormat="1" applyFont="1" applyFill="1" applyBorder="1" applyAlignment="1" applyProtection="1">
      <alignment vertical="center"/>
    </xf>
    <xf numFmtId="0" fontId="2" fillId="0" borderId="8" xfId="0" applyFont="1" applyBorder="1" applyAlignment="1">
      <alignment horizontal="left" vertical="center" wrapText="1"/>
    </xf>
    <xf numFmtId="164" fontId="0" fillId="6" borderId="3" xfId="1" applyNumberFormat="1" applyFont="1" applyFill="1" applyBorder="1" applyAlignment="1" applyProtection="1">
      <alignment vertical="center"/>
    </xf>
    <xf numFmtId="9" fontId="0" fillId="6" borderId="1" xfId="2" applyFont="1" applyFill="1" applyBorder="1" applyAlignment="1" applyProtection="1">
      <alignment vertical="center"/>
    </xf>
    <xf numFmtId="0" fontId="2" fillId="0" borderId="0" xfId="0" applyFont="1" applyAlignment="1">
      <alignment vertical="center"/>
    </xf>
    <xf numFmtId="0" fontId="2" fillId="0" borderId="1" xfId="0" applyFont="1" applyBorder="1" applyAlignment="1">
      <alignment horizontal="left" vertical="center" wrapText="1"/>
    </xf>
    <xf numFmtId="0" fontId="2" fillId="0" borderId="0" xfId="0" applyFont="1" applyAlignment="1">
      <alignment vertical="center" wrapText="1"/>
    </xf>
    <xf numFmtId="0" fontId="7" fillId="0" borderId="1" xfId="3" applyFont="1" applyBorder="1" applyAlignment="1">
      <alignment horizontal="left" vertical="center" wrapText="1"/>
    </xf>
    <xf numFmtId="44" fontId="3" fillId="2" borderId="1" xfId="1" applyFont="1" applyFill="1" applyBorder="1" applyAlignment="1" applyProtection="1">
      <alignment vertical="center"/>
      <protection locked="0"/>
    </xf>
    <xf numFmtId="44" fontId="0" fillId="7" borderId="1" xfId="1" applyFont="1" applyFill="1" applyBorder="1" applyAlignment="1" applyProtection="1">
      <alignment vertical="center" wrapText="1"/>
    </xf>
    <xf numFmtId="0" fontId="7" fillId="0" borderId="3" xfId="3" applyFont="1" applyBorder="1" applyAlignment="1">
      <alignment horizontal="left" vertical="center" wrapText="1"/>
    </xf>
    <xf numFmtId="0" fontId="7" fillId="0" borderId="6" xfId="3" applyFont="1" applyBorder="1" applyAlignment="1">
      <alignment horizontal="left" vertical="center" wrapText="1"/>
    </xf>
    <xf numFmtId="0" fontId="7" fillId="0" borderId="2" xfId="3" applyFont="1" applyBorder="1" applyAlignment="1">
      <alignment horizontal="left" vertical="center" wrapText="1"/>
    </xf>
    <xf numFmtId="44" fontId="8" fillId="7" borderId="1" xfId="1" applyFont="1" applyFill="1" applyBorder="1" applyAlignment="1" applyProtection="1">
      <alignment vertical="center"/>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44" fontId="2" fillId="7" borderId="1" xfId="1" applyFont="1" applyFill="1" applyBorder="1" applyAlignment="1" applyProtection="1">
      <alignment vertical="center" wrapText="1"/>
    </xf>
    <xf numFmtId="0" fontId="0" fillId="0" borderId="0" xfId="0" applyAlignment="1">
      <alignment vertical="center"/>
    </xf>
    <xf numFmtId="0" fontId="9" fillId="4" borderId="2" xfId="3" applyFont="1" applyFill="1" applyBorder="1" applyAlignment="1">
      <alignment horizontal="center" vertical="center" wrapText="1"/>
    </xf>
    <xf numFmtId="44" fontId="9" fillId="4" borderId="2" xfId="1" applyFont="1" applyFill="1" applyBorder="1" applyAlignment="1" applyProtection="1">
      <alignment horizontal="center" vertical="center" wrapText="1"/>
    </xf>
    <xf numFmtId="0" fontId="2" fillId="5" borderId="1" xfId="3" applyFont="1" applyFill="1" applyBorder="1" applyAlignment="1">
      <alignment horizontal="center" vertical="center" wrapText="1"/>
    </xf>
    <xf numFmtId="44" fontId="9" fillId="4" borderId="1" xfId="1" applyFont="1" applyFill="1" applyBorder="1" applyAlignment="1" applyProtection="1">
      <alignment horizontal="center" vertical="center" wrapText="1"/>
    </xf>
    <xf numFmtId="0" fontId="0" fillId="0" borderId="0" xfId="0" applyAlignment="1">
      <alignment vertical="center" wrapText="1"/>
    </xf>
    <xf numFmtId="0" fontId="7" fillId="0" borderId="0" xfId="3" applyFont="1" applyAlignment="1">
      <alignment horizontal="left" vertical="center" wrapText="1"/>
    </xf>
    <xf numFmtId="0" fontId="7" fillId="0" borderId="0" xfId="3" applyFont="1" applyAlignment="1">
      <alignment vertical="center" wrapText="1"/>
    </xf>
    <xf numFmtId="0" fontId="2" fillId="10" borderId="2" xfId="3" applyFont="1" applyFill="1" applyBorder="1" applyAlignment="1">
      <alignment horizontal="center" vertical="center" wrapText="1"/>
    </xf>
    <xf numFmtId="0" fontId="11" fillId="0" borderId="0" xfId="0" applyFont="1" applyAlignment="1">
      <alignment vertical="center" wrapText="1"/>
    </xf>
    <xf numFmtId="0" fontId="13" fillId="11" borderId="13" xfId="0" applyFont="1" applyFill="1" applyBorder="1" applyAlignment="1" applyProtection="1">
      <alignment horizontal="center" vertical="center" wrapText="1"/>
      <protection locked="0"/>
    </xf>
    <xf numFmtId="0" fontId="2" fillId="0" borderId="0" xfId="0" applyFont="1" applyAlignment="1">
      <alignment horizontal="left" vertical="center" wrapText="1"/>
    </xf>
    <xf numFmtId="0" fontId="14" fillId="11" borderId="7" xfId="0" applyFont="1" applyFill="1" applyBorder="1" applyAlignment="1" applyProtection="1">
      <alignment horizontal="center" vertical="center" wrapText="1"/>
      <protection locked="0"/>
    </xf>
    <xf numFmtId="0" fontId="15" fillId="11" borderId="7" xfId="0" applyFont="1" applyFill="1" applyBorder="1" applyAlignment="1">
      <alignment horizontal="center" vertical="center" wrapText="1"/>
    </xf>
    <xf numFmtId="0" fontId="5" fillId="4" borderId="3" xfId="3" applyFont="1" applyFill="1" applyBorder="1" applyAlignment="1">
      <alignment horizontal="left" vertical="center" wrapText="1"/>
    </xf>
    <xf numFmtId="0" fontId="5" fillId="4" borderId="9" xfId="3" applyFont="1" applyFill="1" applyBorder="1" applyAlignment="1">
      <alignment horizontal="left" vertical="center" wrapText="1"/>
    </xf>
    <xf numFmtId="0" fontId="5" fillId="4" borderId="5" xfId="3" applyFont="1" applyFill="1" applyBorder="1" applyAlignment="1">
      <alignment horizontal="left" vertical="center" wrapText="1"/>
    </xf>
    <xf numFmtId="0" fontId="9" fillId="8" borderId="4" xfId="0" applyFont="1" applyFill="1" applyBorder="1" applyAlignment="1">
      <alignment horizontal="center" vertical="center"/>
    </xf>
    <xf numFmtId="0" fontId="11" fillId="0" borderId="0" xfId="0" applyFont="1" applyAlignment="1">
      <alignment horizontal="left" vertical="center" wrapText="1"/>
    </xf>
    <xf numFmtId="0" fontId="0" fillId="9" borderId="10" xfId="0" applyFill="1" applyBorder="1" applyAlignment="1">
      <alignment horizontal="left" vertical="center" wrapText="1"/>
    </xf>
    <xf numFmtId="0" fontId="0" fillId="9" borderId="12" xfId="0" applyFill="1" applyBorder="1" applyAlignment="1">
      <alignment horizontal="left" vertical="center" wrapText="1"/>
    </xf>
    <xf numFmtId="0" fontId="0" fillId="9" borderId="11" xfId="0" applyFill="1" applyBorder="1" applyAlignment="1">
      <alignment horizontal="left" vertic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0" fillId="0" borderId="11" xfId="0" applyBorder="1" applyAlignment="1">
      <alignment horizontal="left" vertical="center" wrapText="1"/>
    </xf>
    <xf numFmtId="0" fontId="5" fillId="3" borderId="3" xfId="3" applyFont="1" applyFill="1" applyBorder="1" applyAlignment="1">
      <alignment horizontal="center" vertical="center" wrapText="1"/>
    </xf>
    <xf numFmtId="0" fontId="5" fillId="3" borderId="9" xfId="3" applyFont="1" applyFill="1" applyBorder="1" applyAlignment="1">
      <alignment horizontal="center" vertical="center" wrapText="1"/>
    </xf>
    <xf numFmtId="0" fontId="5" fillId="3" borderId="5" xfId="3" applyFont="1" applyFill="1" applyBorder="1" applyAlignment="1">
      <alignment horizontal="center" vertical="center" wrapText="1"/>
    </xf>
    <xf numFmtId="0" fontId="8" fillId="7" borderId="1" xfId="3" applyFont="1" applyFill="1" applyBorder="1" applyAlignment="1">
      <alignment horizontal="left" vertical="center" wrapText="1"/>
    </xf>
    <xf numFmtId="44" fontId="0" fillId="3" borderId="3" xfId="1" applyFont="1" applyFill="1" applyBorder="1" applyAlignment="1" applyProtection="1">
      <alignment horizontal="center" vertical="center" wrapText="1"/>
    </xf>
    <xf numFmtId="44" fontId="0" fillId="3" borderId="9" xfId="1" applyFont="1" applyFill="1" applyBorder="1" applyAlignment="1" applyProtection="1">
      <alignment horizontal="center" vertical="center" wrapText="1"/>
    </xf>
    <xf numFmtId="44" fontId="0" fillId="3" borderId="5" xfId="1" applyFont="1" applyFill="1" applyBorder="1" applyAlignment="1" applyProtection="1">
      <alignment horizontal="center" vertical="center" wrapText="1"/>
    </xf>
    <xf numFmtId="44" fontId="6" fillId="7" borderId="3" xfId="1" applyFont="1" applyFill="1" applyBorder="1" applyAlignment="1" applyProtection="1">
      <alignment horizontal="left" vertical="center" wrapText="1"/>
    </xf>
    <xf numFmtId="44" fontId="6" fillId="7" borderId="5" xfId="1" applyFont="1" applyFill="1" applyBorder="1" applyAlignment="1" applyProtection="1">
      <alignment horizontal="left" vertical="center" wrapText="1"/>
    </xf>
  </cellXfs>
  <cellStyles count="4">
    <cellStyle name="Currency" xfId="1" builtinId="4"/>
    <cellStyle name="Normal" xfId="0" builtinId="0"/>
    <cellStyle name="Normal 4 2 2" xfId="3" xr:uid="{4FE01B5C-3A54-4889-936A-73956767B32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Idaho BB - Updated">
      <a:dk1>
        <a:sysClr val="windowText" lastClr="000000"/>
      </a:dk1>
      <a:lt1>
        <a:sysClr val="window" lastClr="FFFFFF"/>
      </a:lt1>
      <a:dk2>
        <a:srgbClr val="44546A"/>
      </a:dk2>
      <a:lt2>
        <a:srgbClr val="E7E6E6"/>
      </a:lt2>
      <a:accent1>
        <a:srgbClr val="004F71"/>
      </a:accent1>
      <a:accent2>
        <a:srgbClr val="64CCC9"/>
      </a:accent2>
      <a:accent3>
        <a:srgbClr val="4C8C2B"/>
      </a:accent3>
      <a:accent4>
        <a:srgbClr val="FFC845"/>
      </a:accent4>
      <a:accent5>
        <a:srgbClr val="E8652D"/>
      </a:accent5>
      <a:accent6>
        <a:srgbClr val="002A3A"/>
      </a:accent6>
      <a:hlink>
        <a:srgbClr val="0563C1"/>
      </a:hlink>
      <a:folHlink>
        <a:srgbClr val="954F72"/>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91BA-0C96-43DD-80BD-C983AD0BECFA}">
  <sheetPr>
    <tabColor theme="7"/>
  </sheetPr>
  <dimension ref="B1:I71"/>
  <sheetViews>
    <sheetView showGridLines="0" tabSelected="1" topLeftCell="A41" zoomScaleNormal="100" workbookViewId="0">
      <selection activeCell="E33" sqref="E33"/>
    </sheetView>
  </sheetViews>
  <sheetFormatPr defaultColWidth="8.85546875" defaultRowHeight="14.45"/>
  <cols>
    <col min="1" max="1" width="1.5703125" style="21" customWidth="1"/>
    <col min="2" max="2" width="56.140625" style="21" bestFit="1" customWidth="1"/>
    <col min="3" max="3" width="63.140625" style="21" bestFit="1" customWidth="1"/>
    <col min="4" max="4" width="33.85546875" style="21" customWidth="1"/>
    <col min="5" max="5" width="33.42578125" style="21" customWidth="1"/>
    <col min="6" max="9" width="34.28515625" style="21" customWidth="1"/>
    <col min="10" max="16384" width="8.85546875" style="21"/>
  </cols>
  <sheetData>
    <row r="1" spans="2:8" ht="51.75" customHeight="1" thickBot="1">
      <c r="B1" s="40" t="s">
        <v>0</v>
      </c>
      <c r="C1" s="41"/>
      <c r="D1" s="42"/>
      <c r="E1" s="3"/>
      <c r="F1" s="26"/>
      <c r="H1" s="4"/>
    </row>
    <row r="2" spans="2:8" ht="240" customHeight="1" thickBot="1">
      <c r="B2" s="43" t="s">
        <v>1</v>
      </c>
      <c r="C2" s="44"/>
      <c r="D2" s="45"/>
    </row>
    <row r="3" spans="2:8" ht="33.75" customHeight="1">
      <c r="B3" s="39" t="s">
        <v>2</v>
      </c>
      <c r="C3" s="39"/>
      <c r="D3" s="39"/>
    </row>
    <row r="4" spans="2:8" ht="36" customHeight="1">
      <c r="B4" s="31" t="s">
        <v>3</v>
      </c>
      <c r="C4" s="18" t="s">
        <v>4</v>
      </c>
      <c r="D4" s="19" t="s">
        <v>5</v>
      </c>
    </row>
    <row r="5" spans="2:8" ht="21.6" customHeight="1">
      <c r="B5" s="5" t="s">
        <v>6</v>
      </c>
      <c r="C5" s="6">
        <f>IF($B$4="","",_xlfn.XLOOKUP($B$4,'FOR INTERNAL USE ONLY'!A:A,'FOR INTERNAL USE ONLY'!B:B,"",0))</f>
        <v>0</v>
      </c>
      <c r="D5" s="7" t="e">
        <f>C5/C8</f>
        <v>#DIV/0!</v>
      </c>
      <c r="E5" s="8"/>
    </row>
    <row r="6" spans="2:8" ht="21.6" customHeight="1">
      <c r="B6" s="9" t="s">
        <v>7</v>
      </c>
      <c r="C6" s="6">
        <f>IF($B$4="","",_xlfn.XLOOKUP($B$4,'FOR INTERNAL USE ONLY'!A:A,'FOR INTERNAL USE ONLY'!C:C))</f>
        <v>0</v>
      </c>
      <c r="D6" s="7" t="e">
        <f>C6/C8</f>
        <v>#DIV/0!</v>
      </c>
      <c r="E6" s="8"/>
    </row>
    <row r="7" spans="2:8" ht="21.6" customHeight="1">
      <c r="B7" s="9" t="s">
        <v>8</v>
      </c>
      <c r="C7" s="6">
        <f>IF($B$4="","",_xlfn.XLOOKUP($B$4,'FOR INTERNAL USE ONLY'!$A:$A,'FOR INTERNAL USE ONLY'!$D:$D))</f>
        <v>0</v>
      </c>
      <c r="D7" s="7" t="e">
        <f>C7/C8</f>
        <v>#DIV/0!</v>
      </c>
      <c r="E7" s="8"/>
    </row>
    <row r="8" spans="2:8" ht="18.600000000000001" customHeight="1">
      <c r="B8" s="9" t="s">
        <v>9</v>
      </c>
      <c r="C8" s="6">
        <f>SUM(C5:C7)</f>
        <v>0</v>
      </c>
      <c r="D8" s="7" t="e">
        <f>SUM(D5:D7)</f>
        <v>#DIV/0!</v>
      </c>
      <c r="E8" s="8"/>
    </row>
    <row r="9" spans="2:8" ht="18.600000000000001" customHeight="1">
      <c r="B9" s="32"/>
      <c r="C9" s="32"/>
      <c r="D9" s="32"/>
      <c r="E9" s="8"/>
    </row>
    <row r="10" spans="2:8" ht="33.75" customHeight="1" thickBot="1">
      <c r="B10" s="39" t="s">
        <v>10</v>
      </c>
      <c r="C10" s="39"/>
      <c r="D10" s="39"/>
    </row>
    <row r="11" spans="2:8" ht="36" customHeight="1">
      <c r="B11" s="33" t="s">
        <v>11</v>
      </c>
      <c r="C11" s="18" t="s">
        <v>4</v>
      </c>
      <c r="D11" s="19" t="s">
        <v>5</v>
      </c>
      <c r="E11" s="8"/>
    </row>
    <row r="12" spans="2:8" ht="18.600000000000001" customHeight="1">
      <c r="B12" s="5" t="s">
        <v>6</v>
      </c>
      <c r="C12" s="6">
        <f>IF($B$11="","",_xlfn.XLOOKUP($B$11,'FOR INTERNAL USE ONLY'!H:H,'FOR INTERNAL USE ONLY'!I:I,"",0))</f>
        <v>0</v>
      </c>
      <c r="D12" s="7" t="e">
        <f>C12/C15</f>
        <v>#DIV/0!</v>
      </c>
      <c r="E12" s="8"/>
    </row>
    <row r="13" spans="2:8" ht="18.600000000000001" customHeight="1">
      <c r="B13" s="9" t="s">
        <v>7</v>
      </c>
      <c r="C13" s="6">
        <f>IF($B$11="","",_xlfn.XLOOKUP($B$11,'FOR INTERNAL USE ONLY'!H:H,'FOR INTERNAL USE ONLY'!J:J))</f>
        <v>0</v>
      </c>
      <c r="D13" s="7" t="e">
        <f>C13/C15</f>
        <v>#DIV/0!</v>
      </c>
      <c r="E13" s="8"/>
    </row>
    <row r="14" spans="2:8" ht="18.600000000000001" customHeight="1">
      <c r="B14" s="9" t="s">
        <v>8</v>
      </c>
      <c r="C14" s="6">
        <f>IF($B$11="","",_xlfn.XLOOKUP($B$11,'FOR INTERNAL USE ONLY'!$H:$H,'FOR INTERNAL USE ONLY'!$K:$K))</f>
        <v>0</v>
      </c>
      <c r="D14" s="7" t="e">
        <f>C14/C15</f>
        <v>#DIV/0!</v>
      </c>
      <c r="E14" s="8"/>
    </row>
    <row r="15" spans="2:8" ht="18.600000000000001" customHeight="1">
      <c r="B15" s="9" t="s">
        <v>9</v>
      </c>
      <c r="C15" s="6">
        <f>SUM(C12:C14)</f>
        <v>0</v>
      </c>
      <c r="D15" s="7" t="e">
        <f>SUM(D12:D14)</f>
        <v>#DIV/0!</v>
      </c>
      <c r="E15" s="8"/>
    </row>
    <row r="16" spans="2:8" ht="18.600000000000001" customHeight="1">
      <c r="B16" s="32"/>
      <c r="C16" s="32"/>
      <c r="D16" s="32"/>
      <c r="E16" s="8"/>
    </row>
    <row r="17" spans="2:9" ht="33.75" customHeight="1" thickBot="1">
      <c r="B17" s="39" t="s">
        <v>12</v>
      </c>
      <c r="C17" s="39"/>
      <c r="D17" s="39"/>
    </row>
    <row r="18" spans="2:9" ht="36" customHeight="1" thickBot="1">
      <c r="B18" s="34" t="str">
        <f>IF(OR(B4="Select Project Number Here",B11="Select PAC Round Project Name Here"),"Combined",_xlfn.CONCAT(B4," plus ",B11," Combined"))</f>
        <v>Combined</v>
      </c>
      <c r="C18" s="18" t="s">
        <v>4</v>
      </c>
      <c r="D18" s="19" t="s">
        <v>5</v>
      </c>
      <c r="E18" s="8"/>
    </row>
    <row r="19" spans="2:9" ht="18.600000000000001" customHeight="1">
      <c r="B19" s="5" t="s">
        <v>6</v>
      </c>
      <c r="C19" s="6">
        <f>C5+C12</f>
        <v>0</v>
      </c>
      <c r="D19" s="7" t="e">
        <f>C19/C22</f>
        <v>#DIV/0!</v>
      </c>
      <c r="E19" s="8"/>
    </row>
    <row r="20" spans="2:9" ht="18.600000000000001" customHeight="1">
      <c r="B20" s="9" t="s">
        <v>7</v>
      </c>
      <c r="C20" s="6">
        <f>C6+C13</f>
        <v>0</v>
      </c>
      <c r="D20" s="7" t="e">
        <f>C20/C22</f>
        <v>#DIV/0!</v>
      </c>
      <c r="E20" s="8"/>
    </row>
    <row r="21" spans="2:9" ht="18.600000000000001" customHeight="1">
      <c r="B21" s="9" t="s">
        <v>8</v>
      </c>
      <c r="C21" s="6">
        <f>C7+C14</f>
        <v>0</v>
      </c>
      <c r="D21" s="7" t="e">
        <f>C21/C22</f>
        <v>#DIV/0!</v>
      </c>
      <c r="E21" s="8"/>
    </row>
    <row r="22" spans="2:9" ht="18.600000000000001" customHeight="1">
      <c r="B22" s="9" t="s">
        <v>9</v>
      </c>
      <c r="C22" s="6">
        <f>SUM(C19:C21)</f>
        <v>0</v>
      </c>
      <c r="D22" s="7" t="e">
        <f>SUM(D19:D21)</f>
        <v>#DIV/0!</v>
      </c>
      <c r="E22" s="8"/>
    </row>
    <row r="24" spans="2:9">
      <c r="B24" s="30" t="s">
        <v>13</v>
      </c>
      <c r="C24" s="10"/>
      <c r="D24" s="38" t="s">
        <v>14</v>
      </c>
      <c r="E24" s="38"/>
      <c r="F24" s="38"/>
      <c r="G24" s="38"/>
      <c r="H24" s="38"/>
    </row>
    <row r="25" spans="2:9" ht="27" customHeight="1">
      <c r="B25" s="22" t="s">
        <v>15</v>
      </c>
      <c r="C25" s="22" t="s">
        <v>16</v>
      </c>
      <c r="D25" s="29" t="s">
        <v>17</v>
      </c>
      <c r="E25" s="29" t="s">
        <v>18</v>
      </c>
      <c r="F25" s="29" t="s">
        <v>19</v>
      </c>
      <c r="G25" s="29" t="s">
        <v>20</v>
      </c>
      <c r="H25" s="29" t="s">
        <v>21</v>
      </c>
      <c r="I25" s="23" t="s">
        <v>22</v>
      </c>
    </row>
    <row r="26" spans="2:9">
      <c r="B26" s="46"/>
      <c r="C26" s="47"/>
      <c r="D26" s="47"/>
      <c r="E26" s="47"/>
      <c r="F26" s="47"/>
      <c r="G26" s="47"/>
      <c r="H26" s="47"/>
      <c r="I26" s="48"/>
    </row>
    <row r="27" spans="2:9">
      <c r="B27" s="35" t="s">
        <v>23</v>
      </c>
      <c r="C27" s="36"/>
      <c r="D27" s="36"/>
      <c r="E27" s="36"/>
      <c r="F27" s="36"/>
      <c r="G27" s="36"/>
      <c r="H27" s="36"/>
      <c r="I27" s="37"/>
    </row>
    <row r="28" spans="2:9" ht="55.15">
      <c r="B28" s="11" t="s">
        <v>24</v>
      </c>
      <c r="C28" s="1" t="s">
        <v>25</v>
      </c>
      <c r="D28" s="12"/>
      <c r="E28" s="12"/>
      <c r="F28" s="12"/>
      <c r="G28" s="12"/>
      <c r="H28" s="12">
        <v>0</v>
      </c>
      <c r="I28" s="13">
        <f>SUM(D28:H28)</f>
        <v>0</v>
      </c>
    </row>
    <row r="29" spans="2:9" ht="27.6">
      <c r="B29" s="11" t="s">
        <v>26</v>
      </c>
      <c r="C29" s="1" t="s">
        <v>27</v>
      </c>
      <c r="D29" s="12"/>
      <c r="E29" s="12"/>
      <c r="F29" s="12"/>
      <c r="G29" s="12"/>
      <c r="H29" s="12">
        <v>0</v>
      </c>
      <c r="I29" s="13">
        <f t="shared" ref="I29:I30" si="0">SUM(D29:H29)</f>
        <v>0</v>
      </c>
    </row>
    <row r="30" spans="2:9" ht="27.6">
      <c r="B30" s="11" t="s">
        <v>28</v>
      </c>
      <c r="C30" s="1" t="s">
        <v>29</v>
      </c>
      <c r="D30" s="12">
        <v>0</v>
      </c>
      <c r="E30" s="12">
        <v>0</v>
      </c>
      <c r="F30" s="12">
        <v>0</v>
      </c>
      <c r="G30" s="12">
        <v>0</v>
      </c>
      <c r="H30" s="12">
        <v>0</v>
      </c>
      <c r="I30" s="13">
        <f t="shared" si="0"/>
        <v>0</v>
      </c>
    </row>
    <row r="31" spans="2:9" s="8" customFormat="1">
      <c r="B31" s="53" t="s">
        <v>30</v>
      </c>
      <c r="C31" s="54"/>
      <c r="D31" s="20">
        <f>SUM(D28:D30)</f>
        <v>0</v>
      </c>
      <c r="E31" s="20">
        <f t="shared" ref="E31:H31" si="1">SUM(E28:E30)</f>
        <v>0</v>
      </c>
      <c r="F31" s="20">
        <f t="shared" si="1"/>
        <v>0</v>
      </c>
      <c r="G31" s="20">
        <f t="shared" si="1"/>
        <v>0</v>
      </c>
      <c r="H31" s="20">
        <f t="shared" si="1"/>
        <v>0</v>
      </c>
      <c r="I31" s="20"/>
    </row>
    <row r="32" spans="2:9">
      <c r="B32" s="35" t="s">
        <v>31</v>
      </c>
      <c r="C32" s="36"/>
      <c r="D32" s="36"/>
      <c r="E32" s="36"/>
      <c r="F32" s="36"/>
      <c r="G32" s="36"/>
      <c r="H32" s="36"/>
      <c r="I32" s="37"/>
    </row>
    <row r="33" spans="2:9" ht="55.15">
      <c r="B33" s="11" t="s">
        <v>32</v>
      </c>
      <c r="C33" s="1" t="s">
        <v>33</v>
      </c>
      <c r="D33" s="12"/>
      <c r="E33" s="12"/>
      <c r="F33" s="12">
        <v>0</v>
      </c>
      <c r="G33" s="12">
        <v>0</v>
      </c>
      <c r="H33" s="12">
        <v>0</v>
      </c>
      <c r="I33" s="2">
        <f>SUM(D33:H33)</f>
        <v>0</v>
      </c>
    </row>
    <row r="34" spans="2:9">
      <c r="B34" s="35" t="s">
        <v>34</v>
      </c>
      <c r="C34" s="36"/>
      <c r="D34" s="36"/>
      <c r="E34" s="36"/>
      <c r="F34" s="36"/>
      <c r="G34" s="36"/>
      <c r="H34" s="36"/>
      <c r="I34" s="37"/>
    </row>
    <row r="35" spans="2:9" ht="27.6">
      <c r="B35" s="11" t="s">
        <v>35</v>
      </c>
      <c r="C35" s="1" t="s">
        <v>36</v>
      </c>
      <c r="D35" s="12">
        <v>0</v>
      </c>
      <c r="E35" s="12">
        <v>0</v>
      </c>
      <c r="F35" s="12">
        <v>0</v>
      </c>
      <c r="G35" s="12">
        <v>0</v>
      </c>
      <c r="H35" s="12">
        <v>0</v>
      </c>
      <c r="I35" s="2">
        <f>SUM(D35:H35)</f>
        <v>0</v>
      </c>
    </row>
    <row r="36" spans="2:9">
      <c r="B36" s="35" t="s">
        <v>37</v>
      </c>
      <c r="C36" s="36"/>
      <c r="D36" s="36"/>
      <c r="E36" s="36"/>
      <c r="F36" s="36"/>
      <c r="G36" s="36"/>
      <c r="H36" s="36"/>
      <c r="I36" s="37"/>
    </row>
    <row r="37" spans="2:9" ht="41.45">
      <c r="B37" s="11" t="s">
        <v>38</v>
      </c>
      <c r="C37" s="1" t="s">
        <v>39</v>
      </c>
      <c r="D37" s="12">
        <v>0</v>
      </c>
      <c r="E37" s="12">
        <v>0</v>
      </c>
      <c r="F37" s="12">
        <v>0</v>
      </c>
      <c r="G37" s="12">
        <v>0</v>
      </c>
      <c r="H37" s="12">
        <v>0</v>
      </c>
      <c r="I37" s="2">
        <f>SUM(D37:H37)</f>
        <v>0</v>
      </c>
    </row>
    <row r="38" spans="2:9" ht="27.6">
      <c r="B38" s="11" t="s">
        <v>40</v>
      </c>
      <c r="C38" s="1" t="s">
        <v>41</v>
      </c>
      <c r="D38" s="12">
        <v>0</v>
      </c>
      <c r="E38" s="12">
        <v>0</v>
      </c>
      <c r="F38" s="12">
        <v>0</v>
      </c>
      <c r="G38" s="12">
        <v>0</v>
      </c>
      <c r="H38" s="12">
        <v>0</v>
      </c>
      <c r="I38" s="13">
        <f>SUM(D38:H38)</f>
        <v>0</v>
      </c>
    </row>
    <row r="39" spans="2:9" s="8" customFormat="1">
      <c r="B39" s="53" t="s">
        <v>30</v>
      </c>
      <c r="C39" s="54"/>
      <c r="D39" s="20">
        <f>SUM(D37:D38)</f>
        <v>0</v>
      </c>
      <c r="E39" s="20">
        <f t="shared" ref="E39:H39" si="2">SUM(E37:E38)</f>
        <v>0</v>
      </c>
      <c r="F39" s="20">
        <f t="shared" si="2"/>
        <v>0</v>
      </c>
      <c r="G39" s="20">
        <f t="shared" si="2"/>
        <v>0</v>
      </c>
      <c r="H39" s="20">
        <f t="shared" si="2"/>
        <v>0</v>
      </c>
      <c r="I39" s="20"/>
    </row>
    <row r="40" spans="2:9">
      <c r="B40" s="35" t="s">
        <v>42</v>
      </c>
      <c r="C40" s="36"/>
      <c r="D40" s="36"/>
      <c r="E40" s="36"/>
      <c r="F40" s="36"/>
      <c r="G40" s="36"/>
      <c r="H40" s="36"/>
      <c r="I40" s="37"/>
    </row>
    <row r="41" spans="2:9" ht="41.45">
      <c r="B41" s="11" t="s">
        <v>42</v>
      </c>
      <c r="C41" s="1" t="s">
        <v>43</v>
      </c>
      <c r="D41" s="12">
        <v>0</v>
      </c>
      <c r="E41" s="12">
        <v>0</v>
      </c>
      <c r="F41" s="12">
        <v>0</v>
      </c>
      <c r="G41" s="12">
        <v>0</v>
      </c>
      <c r="H41" s="12">
        <v>0</v>
      </c>
      <c r="I41" s="2">
        <f>SUM(D41:H41)</f>
        <v>0</v>
      </c>
    </row>
    <row r="42" spans="2:9">
      <c r="B42" s="35" t="s">
        <v>44</v>
      </c>
      <c r="C42" s="36"/>
      <c r="D42" s="36"/>
      <c r="E42" s="36"/>
      <c r="F42" s="36"/>
      <c r="G42" s="36"/>
      <c r="H42" s="36"/>
      <c r="I42" s="37"/>
    </row>
    <row r="43" spans="2:9" ht="41.45">
      <c r="B43" s="11" t="s">
        <v>44</v>
      </c>
      <c r="C43" s="1" t="s">
        <v>45</v>
      </c>
      <c r="D43" s="12">
        <v>0</v>
      </c>
      <c r="E43" s="12">
        <v>0</v>
      </c>
      <c r="F43" s="12">
        <v>0</v>
      </c>
      <c r="G43" s="12">
        <v>0</v>
      </c>
      <c r="H43" s="12">
        <v>0</v>
      </c>
      <c r="I43" s="2">
        <f>SUM(D43:H43)</f>
        <v>0</v>
      </c>
    </row>
    <row r="44" spans="2:9">
      <c r="B44" s="35" t="s">
        <v>46</v>
      </c>
      <c r="C44" s="36"/>
      <c r="D44" s="36"/>
      <c r="E44" s="36"/>
      <c r="F44" s="36"/>
      <c r="G44" s="36"/>
      <c r="H44" s="36"/>
      <c r="I44" s="37"/>
    </row>
    <row r="45" spans="2:9" ht="41.45">
      <c r="B45" s="11" t="s">
        <v>46</v>
      </c>
      <c r="C45" s="1" t="s">
        <v>47</v>
      </c>
      <c r="D45" s="12">
        <v>0</v>
      </c>
      <c r="E45" s="12">
        <v>0</v>
      </c>
      <c r="F45" s="12">
        <v>0</v>
      </c>
      <c r="G45" s="12">
        <v>0</v>
      </c>
      <c r="H45" s="12">
        <v>0</v>
      </c>
      <c r="I45" s="2">
        <f>SUM(D45:H45)</f>
        <v>0</v>
      </c>
    </row>
    <row r="46" spans="2:9">
      <c r="B46" s="35" t="s">
        <v>48</v>
      </c>
      <c r="C46" s="36"/>
      <c r="D46" s="36"/>
      <c r="E46" s="36"/>
      <c r="F46" s="36"/>
      <c r="G46" s="36"/>
      <c r="H46" s="36"/>
      <c r="I46" s="37"/>
    </row>
    <row r="47" spans="2:9" ht="27.6">
      <c r="B47" s="11" t="s">
        <v>49</v>
      </c>
      <c r="C47" s="1" t="s">
        <v>50</v>
      </c>
      <c r="D47" s="12">
        <v>0</v>
      </c>
      <c r="E47" s="12">
        <v>0</v>
      </c>
      <c r="F47" s="12">
        <v>0</v>
      </c>
      <c r="G47" s="12">
        <v>0</v>
      </c>
      <c r="H47" s="12">
        <v>0</v>
      </c>
      <c r="I47" s="2">
        <f>SUM(D47:H47)</f>
        <v>0</v>
      </c>
    </row>
    <row r="48" spans="2:9" ht="27.6">
      <c r="B48" s="14" t="s">
        <v>51</v>
      </c>
      <c r="C48" s="1" t="s">
        <v>52</v>
      </c>
      <c r="D48" s="12">
        <v>0</v>
      </c>
      <c r="E48" s="12">
        <v>0</v>
      </c>
      <c r="F48" s="12">
        <v>0</v>
      </c>
      <c r="G48" s="12">
        <v>0</v>
      </c>
      <c r="H48" s="12">
        <v>0</v>
      </c>
      <c r="I48" s="2">
        <f t="shared" ref="I48:I52" si="3">SUM(D48:H48)</f>
        <v>0</v>
      </c>
    </row>
    <row r="49" spans="2:9" ht="27.6">
      <c r="B49" s="14" t="s">
        <v>53</v>
      </c>
      <c r="C49" s="1" t="s">
        <v>54</v>
      </c>
      <c r="D49" s="12">
        <v>0</v>
      </c>
      <c r="E49" s="12">
        <v>0</v>
      </c>
      <c r="F49" s="12">
        <v>0</v>
      </c>
      <c r="G49" s="12">
        <v>0</v>
      </c>
      <c r="H49" s="12">
        <v>0</v>
      </c>
      <c r="I49" s="2">
        <f t="shared" si="3"/>
        <v>0</v>
      </c>
    </row>
    <row r="50" spans="2:9" ht="27.6">
      <c r="B50" s="15" t="s">
        <v>55</v>
      </c>
      <c r="C50" s="1" t="s">
        <v>56</v>
      </c>
      <c r="D50" s="12">
        <v>0</v>
      </c>
      <c r="E50" s="12">
        <v>0</v>
      </c>
      <c r="F50" s="12">
        <v>0</v>
      </c>
      <c r="G50" s="12">
        <v>0</v>
      </c>
      <c r="H50" s="12">
        <v>0</v>
      </c>
      <c r="I50" s="2">
        <f t="shared" si="3"/>
        <v>0</v>
      </c>
    </row>
    <row r="51" spans="2:9">
      <c r="B51" s="16" t="s">
        <v>57</v>
      </c>
      <c r="C51" s="1" t="s">
        <v>58</v>
      </c>
      <c r="D51" s="12">
        <v>0</v>
      </c>
      <c r="E51" s="12">
        <v>0</v>
      </c>
      <c r="F51" s="12">
        <v>0</v>
      </c>
      <c r="G51" s="12">
        <v>0</v>
      </c>
      <c r="H51" s="12">
        <v>0</v>
      </c>
      <c r="I51" s="2">
        <f t="shared" si="3"/>
        <v>0</v>
      </c>
    </row>
    <row r="52" spans="2:9">
      <c r="B52" s="16" t="s">
        <v>59</v>
      </c>
      <c r="C52" s="1" t="s">
        <v>60</v>
      </c>
      <c r="D52" s="12">
        <v>0</v>
      </c>
      <c r="E52" s="12">
        <v>0</v>
      </c>
      <c r="F52" s="12">
        <v>0</v>
      </c>
      <c r="G52" s="12">
        <v>0</v>
      </c>
      <c r="H52" s="12">
        <v>0</v>
      </c>
      <c r="I52" s="2">
        <f t="shared" si="3"/>
        <v>0</v>
      </c>
    </row>
    <row r="53" spans="2:9" s="8" customFormat="1">
      <c r="B53" s="53" t="s">
        <v>30</v>
      </c>
      <c r="C53" s="54"/>
      <c r="D53" s="20">
        <f>SUM(D47:D52)</f>
        <v>0</v>
      </c>
      <c r="E53" s="20">
        <f t="shared" ref="E53:H53" si="4">SUM(E47:E52)</f>
        <v>0</v>
      </c>
      <c r="F53" s="20">
        <f t="shared" si="4"/>
        <v>0</v>
      </c>
      <c r="G53" s="20">
        <f t="shared" si="4"/>
        <v>0</v>
      </c>
      <c r="H53" s="20">
        <f t="shared" si="4"/>
        <v>0</v>
      </c>
      <c r="I53" s="20"/>
    </row>
    <row r="54" spans="2:9">
      <c r="B54" s="50"/>
      <c r="C54" s="51"/>
      <c r="D54" s="51"/>
      <c r="E54" s="51"/>
      <c r="F54" s="51"/>
      <c r="G54" s="51"/>
      <c r="H54" s="51"/>
      <c r="I54" s="52"/>
    </row>
    <row r="55" spans="2:9" ht="18">
      <c r="B55" s="49" t="s">
        <v>61</v>
      </c>
      <c r="C55" s="49"/>
      <c r="D55" s="17">
        <f>SUM(D53,D45,D43,D41,D39,D35,D33,D31)</f>
        <v>0</v>
      </c>
      <c r="E55" s="17">
        <f t="shared" ref="E55:H55" si="5">SUM(E53,E45,E43,E41,E39,E35,E33,E31)</f>
        <v>0</v>
      </c>
      <c r="F55" s="17">
        <f t="shared" si="5"/>
        <v>0</v>
      </c>
      <c r="G55" s="17">
        <f t="shared" si="5"/>
        <v>0</v>
      </c>
      <c r="H55" s="17">
        <f t="shared" si="5"/>
        <v>0</v>
      </c>
      <c r="I55" s="17">
        <f>SUM(I47:I52,I45,I43,I41,I38,I37,I35,I33,I30,I29,I28)</f>
        <v>0</v>
      </c>
    </row>
    <row r="56" spans="2:9">
      <c r="B56" s="49"/>
      <c r="C56" s="49"/>
      <c r="D56" s="24" t="s">
        <v>17</v>
      </c>
      <c r="E56" s="24" t="s">
        <v>18</v>
      </c>
      <c r="F56" s="24" t="s">
        <v>19</v>
      </c>
      <c r="G56" s="24" t="s">
        <v>20</v>
      </c>
      <c r="H56" s="24" t="s">
        <v>21</v>
      </c>
      <c r="I56" s="25" t="s">
        <v>62</v>
      </c>
    </row>
    <row r="57" spans="2:9">
      <c r="B57" s="27"/>
      <c r="C57" s="28"/>
    </row>
    <row r="58" spans="2:9">
      <c r="C58" s="28"/>
    </row>
    <row r="59" spans="2:9">
      <c r="C59" s="28"/>
    </row>
    <row r="71" ht="33.6" customHeight="1"/>
  </sheetData>
  <sheetProtection algorithmName="SHA-512" hashValue="mBBE39fqek73u1eeUpPobnGX2TIVdSSMWx3we132oy7LktvPGXhbzruSyGjacS94EM/Ls+kvGNyjz0ZNezTjRg==" saltValue="VJi25uGx4n/7YUPKMnMPrA==" spinCount="100000" sheet="1" objects="1" scenarios="1" formatCells="0" formatColumns="0" formatRows="0"/>
  <mergeCells count="20">
    <mergeCell ref="B55:C56"/>
    <mergeCell ref="B46:I46"/>
    <mergeCell ref="B54:I54"/>
    <mergeCell ref="B31:C31"/>
    <mergeCell ref="B39:C39"/>
    <mergeCell ref="B53:C53"/>
    <mergeCell ref="B34:I34"/>
    <mergeCell ref="B36:I36"/>
    <mergeCell ref="B40:I40"/>
    <mergeCell ref="B42:I42"/>
    <mergeCell ref="B44:I44"/>
    <mergeCell ref="B32:I32"/>
    <mergeCell ref="B27:I27"/>
    <mergeCell ref="D24:H24"/>
    <mergeCell ref="B3:D3"/>
    <mergeCell ref="B1:D1"/>
    <mergeCell ref="B2:D2"/>
    <mergeCell ref="B26:I26"/>
    <mergeCell ref="B10:D10"/>
    <mergeCell ref="B17:D17"/>
  </mergeCells>
  <pageMargins left="0.7" right="0.7" top="0.75" bottom="0.75" header="0.3" footer="0.3"/>
  <pageSetup scale="38" orientation="portrait" r:id="rId1"/>
  <picture r:id="rId2"/>
  <extLst>
    <ext xmlns:x14="http://schemas.microsoft.com/office/spreadsheetml/2009/9/main" uri="{CCE6A557-97BC-4b89-ADB6-D9C93CAAB3DF}">
      <x14:dataValidations xmlns:xm="http://schemas.microsoft.com/office/excel/2006/main" count="2">
        <x14:dataValidation type="list" allowBlank="1" showInputMessage="1" showErrorMessage="1" xr:uid="{B930F42C-5459-4AF4-A389-D8C17A145158}">
          <x14:formula1>
            <xm:f>'FOR INTERNAL USE ONLY'!$A$2:$A$96</xm:f>
          </x14:formula1>
          <xm:sqref>B4</xm:sqref>
        </x14:dataValidation>
        <x14:dataValidation type="list" allowBlank="1" showInputMessage="1" showErrorMessage="1" xr:uid="{E7580DDA-C0B5-4DBE-A8A7-C47939A3DBB7}">
          <x14:formula1>
            <xm:f>'FOR INTERNAL USE ONLY'!$H$2:$H$36</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72044-D928-46D8-A477-60D8DB493005}">
  <dimension ref="A1:K96"/>
  <sheetViews>
    <sheetView workbookViewId="0">
      <selection activeCell="L10" sqref="L10"/>
    </sheetView>
  </sheetViews>
  <sheetFormatPr defaultRowHeight="14.45"/>
  <cols>
    <col min="1" max="1" width="20" bestFit="1" customWidth="1"/>
    <col min="2" max="2" width="12" bestFit="1" customWidth="1"/>
    <col min="3" max="3" width="16" bestFit="1" customWidth="1"/>
    <col min="4" max="4" width="11.140625" bestFit="1" customWidth="1"/>
    <col min="8" max="8" width="55.42578125" bestFit="1" customWidth="1"/>
    <col min="9" max="9" width="26.5703125" bestFit="1" customWidth="1"/>
    <col min="10" max="10" width="40.28515625" bestFit="1" customWidth="1"/>
  </cols>
  <sheetData>
    <row r="1" spans="1:11">
      <c r="A1" t="s">
        <v>63</v>
      </c>
      <c r="B1" t="s">
        <v>64</v>
      </c>
      <c r="C1" t="s">
        <v>65</v>
      </c>
      <c r="D1" t="s">
        <v>66</v>
      </c>
      <c r="H1" t="s">
        <v>67</v>
      </c>
      <c r="I1" t="s">
        <v>68</v>
      </c>
      <c r="J1" t="s">
        <v>69</v>
      </c>
      <c r="K1" t="s">
        <v>70</v>
      </c>
    </row>
    <row r="2" spans="1:11">
      <c r="A2" t="s">
        <v>3</v>
      </c>
      <c r="H2" t="s">
        <v>11</v>
      </c>
    </row>
    <row r="3" spans="1:11">
      <c r="A3" t="s">
        <v>71</v>
      </c>
      <c r="B3">
        <v>4019796</v>
      </c>
      <c r="C3">
        <v>850318</v>
      </c>
      <c r="H3" t="s">
        <v>72</v>
      </c>
      <c r="I3">
        <v>920462</v>
      </c>
      <c r="J3">
        <v>306821</v>
      </c>
    </row>
    <row r="4" spans="1:11">
      <c r="A4" t="s">
        <v>73</v>
      </c>
      <c r="B4">
        <v>10641940</v>
      </c>
      <c r="C4">
        <v>3547312</v>
      </c>
      <c r="H4" t="s">
        <v>74</v>
      </c>
      <c r="I4">
        <v>365840</v>
      </c>
      <c r="J4">
        <v>121947</v>
      </c>
    </row>
    <row r="5" spans="1:11">
      <c r="A5" t="s">
        <v>75</v>
      </c>
      <c r="B5">
        <v>162966.5</v>
      </c>
      <c r="C5">
        <v>277483.5</v>
      </c>
      <c r="H5" t="s">
        <v>76</v>
      </c>
      <c r="I5">
        <v>593766</v>
      </c>
      <c r="J5">
        <v>197923</v>
      </c>
    </row>
    <row r="6" spans="1:11">
      <c r="A6" t="s">
        <v>77</v>
      </c>
      <c r="B6">
        <v>1811284.58</v>
      </c>
      <c r="C6">
        <v>452821.15</v>
      </c>
      <c r="H6" t="s">
        <v>78</v>
      </c>
      <c r="I6">
        <v>717712.5</v>
      </c>
      <c r="J6">
        <v>239237.5</v>
      </c>
    </row>
    <row r="7" spans="1:11">
      <c r="A7" t="s">
        <v>79</v>
      </c>
      <c r="B7">
        <v>107623.48</v>
      </c>
      <c r="C7">
        <v>35874.49</v>
      </c>
      <c r="H7" t="s">
        <v>80</v>
      </c>
      <c r="I7">
        <v>1152967</v>
      </c>
      <c r="J7">
        <v>384323</v>
      </c>
    </row>
    <row r="8" spans="1:11">
      <c r="A8" t="s">
        <v>81</v>
      </c>
      <c r="B8">
        <v>30315.46</v>
      </c>
      <c r="C8">
        <v>10105.15</v>
      </c>
      <c r="H8" t="s">
        <v>82</v>
      </c>
      <c r="I8">
        <v>3282236</v>
      </c>
      <c r="J8">
        <v>1094079</v>
      </c>
    </row>
    <row r="9" spans="1:11">
      <c r="A9" t="s">
        <v>83</v>
      </c>
      <c r="B9">
        <v>1146532.5900000001</v>
      </c>
      <c r="C9">
        <v>382177.54</v>
      </c>
      <c r="H9" t="s">
        <v>84</v>
      </c>
      <c r="I9">
        <v>383471</v>
      </c>
      <c r="J9">
        <v>127824</v>
      </c>
    </row>
    <row r="10" spans="1:11">
      <c r="A10" t="s">
        <v>85</v>
      </c>
      <c r="B10">
        <v>5560009</v>
      </c>
      <c r="C10">
        <v>2194689</v>
      </c>
      <c r="H10" t="s">
        <v>86</v>
      </c>
      <c r="I10">
        <v>4596795</v>
      </c>
      <c r="J10">
        <v>1532265</v>
      </c>
    </row>
    <row r="11" spans="1:11">
      <c r="A11" t="s">
        <v>87</v>
      </c>
      <c r="B11">
        <v>662648.88</v>
      </c>
      <c r="C11">
        <v>220882.97</v>
      </c>
      <c r="H11" t="s">
        <v>88</v>
      </c>
      <c r="I11">
        <v>1943152</v>
      </c>
      <c r="J11">
        <v>1046313</v>
      </c>
    </row>
    <row r="12" spans="1:11">
      <c r="A12" t="s">
        <v>89</v>
      </c>
      <c r="B12">
        <v>200210</v>
      </c>
      <c r="C12">
        <v>66737</v>
      </c>
      <c r="H12" t="s">
        <v>90</v>
      </c>
      <c r="I12">
        <v>636131</v>
      </c>
      <c r="J12">
        <v>212044</v>
      </c>
    </row>
    <row r="13" spans="1:11">
      <c r="A13" t="s">
        <v>91</v>
      </c>
      <c r="B13">
        <v>110208.18</v>
      </c>
      <c r="C13">
        <v>36736.06</v>
      </c>
      <c r="H13" t="s">
        <v>92</v>
      </c>
      <c r="I13">
        <v>2075411</v>
      </c>
      <c r="J13">
        <v>691804</v>
      </c>
    </row>
    <row r="14" spans="1:11">
      <c r="A14" t="s">
        <v>93</v>
      </c>
      <c r="B14">
        <v>2720100</v>
      </c>
      <c r="C14">
        <v>906700</v>
      </c>
      <c r="H14" t="s">
        <v>94</v>
      </c>
      <c r="I14">
        <v>1092676</v>
      </c>
      <c r="J14">
        <v>1639014</v>
      </c>
    </row>
    <row r="15" spans="1:11">
      <c r="A15" t="s">
        <v>95</v>
      </c>
      <c r="B15">
        <v>10582938</v>
      </c>
      <c r="C15">
        <v>3527646</v>
      </c>
      <c r="H15" t="s">
        <v>96</v>
      </c>
      <c r="I15">
        <v>695430</v>
      </c>
      <c r="J15">
        <v>550000</v>
      </c>
    </row>
    <row r="16" spans="1:11">
      <c r="A16" t="s">
        <v>97</v>
      </c>
      <c r="B16">
        <v>1167422</v>
      </c>
      <c r="C16">
        <v>6615384</v>
      </c>
      <c r="H16" t="s">
        <v>98</v>
      </c>
      <c r="I16">
        <v>598238</v>
      </c>
      <c r="J16">
        <v>897358</v>
      </c>
    </row>
    <row r="17" spans="1:10">
      <c r="A17" t="s">
        <v>99</v>
      </c>
      <c r="B17">
        <v>1351904.25</v>
      </c>
      <c r="C17">
        <v>450634.75</v>
      </c>
      <c r="H17" t="s">
        <v>100</v>
      </c>
      <c r="I17">
        <v>5527704</v>
      </c>
      <c r="J17">
        <v>2369016</v>
      </c>
    </row>
    <row r="18" spans="1:10">
      <c r="A18" t="s">
        <v>101</v>
      </c>
      <c r="B18">
        <v>756418.76</v>
      </c>
      <c r="C18">
        <v>252139.59</v>
      </c>
      <c r="H18" t="s">
        <v>102</v>
      </c>
      <c r="I18">
        <v>2669917</v>
      </c>
      <c r="J18">
        <v>889973</v>
      </c>
    </row>
    <row r="19" spans="1:10">
      <c r="A19" t="s">
        <v>103</v>
      </c>
      <c r="B19">
        <v>6040423.8399999999</v>
      </c>
      <c r="C19">
        <v>2013474.62</v>
      </c>
      <c r="H19" t="s">
        <v>104</v>
      </c>
      <c r="I19">
        <v>1298779</v>
      </c>
      <c r="J19">
        <v>432927</v>
      </c>
    </row>
    <row r="20" spans="1:10">
      <c r="A20" t="s">
        <v>105</v>
      </c>
      <c r="B20">
        <v>480141.68</v>
      </c>
      <c r="C20">
        <v>160047.23000000001</v>
      </c>
      <c r="H20" t="s">
        <v>106</v>
      </c>
      <c r="I20">
        <v>311287</v>
      </c>
      <c r="J20">
        <v>103763</v>
      </c>
    </row>
    <row r="21" spans="1:10">
      <c r="A21" t="s">
        <v>107</v>
      </c>
      <c r="B21">
        <v>485667.5</v>
      </c>
      <c r="C21">
        <v>672037.5</v>
      </c>
      <c r="H21" t="s">
        <v>108</v>
      </c>
      <c r="I21">
        <v>75000</v>
      </c>
      <c r="J21">
        <v>25000</v>
      </c>
    </row>
    <row r="22" spans="1:10">
      <c r="A22" t="s">
        <v>109</v>
      </c>
      <c r="B22">
        <v>16030776</v>
      </c>
      <c r="C22">
        <v>5343592</v>
      </c>
      <c r="H22" t="s">
        <v>110</v>
      </c>
      <c r="I22">
        <v>10868337.49</v>
      </c>
      <c r="J22">
        <v>3622779.1653333344</v>
      </c>
    </row>
    <row r="23" spans="1:10">
      <c r="A23" t="s">
        <v>111</v>
      </c>
      <c r="B23">
        <v>13816358.460000001</v>
      </c>
      <c r="C23">
        <v>5000000</v>
      </c>
      <c r="H23" t="s">
        <v>112</v>
      </c>
      <c r="I23">
        <v>574778.18000000005</v>
      </c>
      <c r="J23">
        <v>300000</v>
      </c>
    </row>
    <row r="24" spans="1:10">
      <c r="A24" t="s">
        <v>113</v>
      </c>
      <c r="B24">
        <v>19120</v>
      </c>
      <c r="C24">
        <v>6373</v>
      </c>
      <c r="H24" t="s">
        <v>114</v>
      </c>
      <c r="I24">
        <v>3114643.98</v>
      </c>
      <c r="J24">
        <v>1038214.66</v>
      </c>
    </row>
    <row r="25" spans="1:10">
      <c r="A25" t="s">
        <v>115</v>
      </c>
      <c r="B25">
        <v>1305795.25</v>
      </c>
      <c r="C25">
        <v>3468892.25</v>
      </c>
      <c r="H25" t="s">
        <v>116</v>
      </c>
      <c r="I25">
        <v>5299275</v>
      </c>
      <c r="J25">
        <v>1766425</v>
      </c>
    </row>
    <row r="26" spans="1:10">
      <c r="A26" t="s">
        <v>117</v>
      </c>
      <c r="B26">
        <v>11501856</v>
      </c>
      <c r="C26">
        <v>3833952</v>
      </c>
      <c r="H26" t="s">
        <v>118</v>
      </c>
      <c r="I26">
        <v>913068</v>
      </c>
      <c r="J26">
        <v>304355</v>
      </c>
    </row>
    <row r="27" spans="1:10">
      <c r="A27" t="s">
        <v>119</v>
      </c>
      <c r="B27">
        <v>8625965.1999999993</v>
      </c>
      <c r="C27">
        <v>2875321.74</v>
      </c>
      <c r="H27" t="s">
        <v>120</v>
      </c>
      <c r="I27">
        <v>5861415.8250000002</v>
      </c>
      <c r="J27">
        <v>1953805.2749999997</v>
      </c>
    </row>
    <row r="28" spans="1:10">
      <c r="A28" t="s">
        <v>121</v>
      </c>
      <c r="B28">
        <v>7854</v>
      </c>
      <c r="C28">
        <v>1562946</v>
      </c>
      <c r="H28" t="s">
        <v>122</v>
      </c>
      <c r="I28">
        <v>634194.97500000009</v>
      </c>
      <c r="J28">
        <v>748385.66833228909</v>
      </c>
    </row>
    <row r="29" spans="1:10">
      <c r="A29" t="s">
        <v>123</v>
      </c>
      <c r="B29">
        <v>4279983.5</v>
      </c>
      <c r="C29">
        <v>3438281.5</v>
      </c>
      <c r="H29" t="s">
        <v>124</v>
      </c>
      <c r="I29">
        <v>969750</v>
      </c>
      <c r="J29">
        <v>323250</v>
      </c>
    </row>
    <row r="30" spans="1:10">
      <c r="A30" t="s">
        <v>125</v>
      </c>
      <c r="B30">
        <v>2042233</v>
      </c>
      <c r="C30">
        <v>1814477</v>
      </c>
      <c r="H30" t="s">
        <v>126</v>
      </c>
      <c r="I30">
        <v>8629562</v>
      </c>
      <c r="J30">
        <v>2876521</v>
      </c>
    </row>
    <row r="31" spans="1:10">
      <c r="A31" t="s">
        <v>127</v>
      </c>
      <c r="B31">
        <v>5211075</v>
      </c>
      <c r="C31">
        <v>5325935</v>
      </c>
      <c r="H31" t="s">
        <v>128</v>
      </c>
      <c r="I31">
        <v>13768457</v>
      </c>
      <c r="J31">
        <v>4589486</v>
      </c>
    </row>
    <row r="32" spans="1:10">
      <c r="A32" t="s">
        <v>129</v>
      </c>
      <c r="B32">
        <v>370140</v>
      </c>
      <c r="C32">
        <v>1132736.5</v>
      </c>
      <c r="H32" t="s">
        <v>130</v>
      </c>
      <c r="I32">
        <v>13464000</v>
      </c>
      <c r="J32">
        <v>13779615.199999996</v>
      </c>
    </row>
    <row r="33" spans="1:10">
      <c r="A33" t="s">
        <v>131</v>
      </c>
      <c r="B33">
        <v>7137424</v>
      </c>
      <c r="C33">
        <v>9640802</v>
      </c>
      <c r="H33" t="s">
        <v>132</v>
      </c>
      <c r="I33">
        <v>4402.2221939196252</v>
      </c>
      <c r="J33">
        <v>1467.4073979732079</v>
      </c>
    </row>
    <row r="34" spans="1:10">
      <c r="A34" t="s">
        <v>133</v>
      </c>
      <c r="B34">
        <v>1589040</v>
      </c>
      <c r="C34">
        <v>1116920</v>
      </c>
      <c r="H34" t="s">
        <v>134</v>
      </c>
      <c r="I34">
        <v>1317093.834831472</v>
      </c>
      <c r="J34">
        <v>439031.27827715751</v>
      </c>
    </row>
    <row r="35" spans="1:10">
      <c r="A35" t="s">
        <v>135</v>
      </c>
      <c r="B35">
        <v>45538.5</v>
      </c>
      <c r="C35">
        <v>93236.5</v>
      </c>
      <c r="H35" t="s">
        <v>136</v>
      </c>
      <c r="I35">
        <v>92718.354378172604</v>
      </c>
      <c r="J35">
        <v>30906.118126057532</v>
      </c>
    </row>
    <row r="36" spans="1:10">
      <c r="A36" t="s">
        <v>137</v>
      </c>
      <c r="B36">
        <v>1447330</v>
      </c>
      <c r="C36">
        <v>482477</v>
      </c>
      <c r="H36" t="s">
        <v>138</v>
      </c>
      <c r="I36">
        <v>8398.079168916729</v>
      </c>
      <c r="J36">
        <v>2799.3597229722432</v>
      </c>
    </row>
    <row r="37" spans="1:10">
      <c r="A37" t="s">
        <v>139</v>
      </c>
      <c r="B37">
        <v>834652.56</v>
      </c>
      <c r="C37">
        <v>277615.39</v>
      </c>
      <c r="H37" t="s">
        <v>140</v>
      </c>
      <c r="I37">
        <v>17526440.768454801</v>
      </c>
      <c r="J37">
        <v>5842146.9228182714</v>
      </c>
    </row>
    <row r="38" spans="1:10">
      <c r="A38" t="s">
        <v>141</v>
      </c>
      <c r="B38">
        <v>799500</v>
      </c>
      <c r="C38">
        <v>217482.5</v>
      </c>
    </row>
    <row r="39" spans="1:10">
      <c r="A39" t="s">
        <v>142</v>
      </c>
      <c r="B39">
        <v>276306.98</v>
      </c>
      <c r="C39">
        <v>92102.33</v>
      </c>
    </row>
    <row r="40" spans="1:10">
      <c r="A40" t="s">
        <v>143</v>
      </c>
      <c r="B40">
        <v>10163050</v>
      </c>
      <c r="C40">
        <v>3400000</v>
      </c>
    </row>
    <row r="41" spans="1:10">
      <c r="A41" t="s">
        <v>144</v>
      </c>
      <c r="B41">
        <v>2804831.2</v>
      </c>
      <c r="C41">
        <v>1068929.03</v>
      </c>
    </row>
    <row r="42" spans="1:10">
      <c r="A42" t="s">
        <v>145</v>
      </c>
      <c r="B42">
        <v>127974.72</v>
      </c>
      <c r="C42">
        <v>42658.239999999998</v>
      </c>
    </row>
    <row r="43" spans="1:10">
      <c r="A43" t="s">
        <v>146</v>
      </c>
      <c r="B43">
        <v>773412.14</v>
      </c>
      <c r="C43">
        <v>257804.05</v>
      </c>
    </row>
    <row r="44" spans="1:10">
      <c r="A44" t="s">
        <v>147</v>
      </c>
      <c r="B44">
        <v>27474338.710000001</v>
      </c>
      <c r="C44">
        <v>3275162.37</v>
      </c>
      <c r="D44">
        <v>5882950.5300000003</v>
      </c>
    </row>
    <row r="45" spans="1:10">
      <c r="A45" t="s">
        <v>148</v>
      </c>
      <c r="B45">
        <v>12724182.619999999</v>
      </c>
      <c r="C45">
        <v>2532253.41</v>
      </c>
      <c r="D45">
        <v>3997620.68</v>
      </c>
    </row>
    <row r="46" spans="1:10">
      <c r="A46" t="s">
        <v>149</v>
      </c>
      <c r="B46">
        <v>1708638.88</v>
      </c>
      <c r="C46">
        <v>569546.30000000005</v>
      </c>
    </row>
    <row r="47" spans="1:10">
      <c r="A47" t="s">
        <v>150</v>
      </c>
      <c r="B47">
        <v>308867</v>
      </c>
      <c r="C47">
        <v>2019883</v>
      </c>
    </row>
    <row r="48" spans="1:10">
      <c r="A48" t="s">
        <v>151</v>
      </c>
      <c r="B48">
        <v>8179122</v>
      </c>
      <c r="C48">
        <v>2726374</v>
      </c>
    </row>
    <row r="49" spans="1:3">
      <c r="A49" t="s">
        <v>152</v>
      </c>
      <c r="B49">
        <v>1868993.97</v>
      </c>
      <c r="C49">
        <v>622997.99</v>
      </c>
    </row>
    <row r="50" spans="1:3">
      <c r="A50" t="s">
        <v>153</v>
      </c>
      <c r="B50">
        <v>1992519.49</v>
      </c>
      <c r="C50">
        <v>664173.16</v>
      </c>
    </row>
    <row r="51" spans="1:3">
      <c r="A51" t="s">
        <v>154</v>
      </c>
      <c r="B51">
        <v>9897825.4800000004</v>
      </c>
      <c r="C51">
        <v>3299275.16</v>
      </c>
    </row>
    <row r="52" spans="1:3">
      <c r="A52" t="s">
        <v>155</v>
      </c>
      <c r="B52">
        <v>3094064.05</v>
      </c>
      <c r="C52">
        <v>1031354.68</v>
      </c>
    </row>
    <row r="53" spans="1:3">
      <c r="A53" t="s">
        <v>156</v>
      </c>
      <c r="B53">
        <v>3614910.89</v>
      </c>
      <c r="C53">
        <v>1204970.3</v>
      </c>
    </row>
    <row r="54" spans="1:3">
      <c r="A54" t="s">
        <v>157</v>
      </c>
      <c r="B54">
        <v>721500</v>
      </c>
      <c r="C54">
        <v>1336256.25</v>
      </c>
    </row>
    <row r="55" spans="1:3">
      <c r="A55" t="s">
        <v>158</v>
      </c>
      <c r="B55">
        <v>8788569.5500000007</v>
      </c>
      <c r="C55">
        <v>2929523.18</v>
      </c>
    </row>
    <row r="56" spans="1:3">
      <c r="A56" t="s">
        <v>159</v>
      </c>
      <c r="B56">
        <v>3039246</v>
      </c>
      <c r="C56">
        <v>1013082</v>
      </c>
    </row>
    <row r="57" spans="1:3">
      <c r="A57" t="s">
        <v>160</v>
      </c>
      <c r="B57">
        <v>2652114</v>
      </c>
      <c r="C57">
        <v>884038</v>
      </c>
    </row>
    <row r="58" spans="1:3">
      <c r="A58" t="s">
        <v>161</v>
      </c>
      <c r="B58">
        <v>18426043.719999999</v>
      </c>
      <c r="C58">
        <v>6142014.5700000003</v>
      </c>
    </row>
    <row r="59" spans="1:3">
      <c r="A59" t="s">
        <v>162</v>
      </c>
      <c r="B59">
        <v>644290.64</v>
      </c>
      <c r="C59">
        <v>214763.55</v>
      </c>
    </row>
    <row r="60" spans="1:3">
      <c r="A60" t="s">
        <v>163</v>
      </c>
      <c r="B60">
        <v>35730000</v>
      </c>
      <c r="C60">
        <v>32724833</v>
      </c>
    </row>
    <row r="61" spans="1:3">
      <c r="A61" t="s">
        <v>164</v>
      </c>
      <c r="B61">
        <v>1509370.5</v>
      </c>
      <c r="C61">
        <v>2388634.5</v>
      </c>
    </row>
    <row r="62" spans="1:3">
      <c r="A62" t="s">
        <v>165</v>
      </c>
      <c r="B62">
        <v>1658940</v>
      </c>
      <c r="C62">
        <v>552980</v>
      </c>
    </row>
    <row r="63" spans="1:3">
      <c r="A63" t="s">
        <v>166</v>
      </c>
      <c r="B63">
        <v>2294978</v>
      </c>
      <c r="C63">
        <v>764992</v>
      </c>
    </row>
    <row r="64" spans="1:3">
      <c r="A64" t="s">
        <v>167</v>
      </c>
      <c r="B64">
        <v>2838461</v>
      </c>
      <c r="C64">
        <v>946153</v>
      </c>
    </row>
    <row r="65" spans="1:3">
      <c r="A65" t="s">
        <v>168</v>
      </c>
      <c r="B65">
        <v>808291.58</v>
      </c>
      <c r="C65">
        <v>269430.53000000003</v>
      </c>
    </row>
    <row r="66" spans="1:3">
      <c r="A66" t="s">
        <v>169</v>
      </c>
      <c r="B66">
        <v>382506.59</v>
      </c>
      <c r="C66">
        <v>127502.2</v>
      </c>
    </row>
    <row r="67" spans="1:3">
      <c r="A67" t="s">
        <v>170</v>
      </c>
      <c r="B67">
        <v>174490.5</v>
      </c>
      <c r="C67">
        <v>58163.5</v>
      </c>
    </row>
    <row r="68" spans="1:3">
      <c r="A68" t="s">
        <v>171</v>
      </c>
      <c r="B68">
        <v>1298224</v>
      </c>
      <c r="C68">
        <v>693450</v>
      </c>
    </row>
    <row r="69" spans="1:3">
      <c r="A69" t="s">
        <v>172</v>
      </c>
      <c r="B69">
        <v>1089137</v>
      </c>
      <c r="C69">
        <v>316200</v>
      </c>
    </row>
    <row r="70" spans="1:3">
      <c r="A70" t="s">
        <v>173</v>
      </c>
      <c r="B70">
        <v>2283286.0099999998</v>
      </c>
      <c r="C70">
        <v>761095.33</v>
      </c>
    </row>
    <row r="71" spans="1:3">
      <c r="A71" t="s">
        <v>174</v>
      </c>
      <c r="B71">
        <v>1583029.14</v>
      </c>
      <c r="C71">
        <v>527676.38</v>
      </c>
    </row>
    <row r="72" spans="1:3">
      <c r="A72" t="s">
        <v>175</v>
      </c>
      <c r="B72">
        <v>79074.03</v>
      </c>
      <c r="C72">
        <v>26358.01</v>
      </c>
    </row>
    <row r="73" spans="1:3">
      <c r="A73" t="s">
        <v>176</v>
      </c>
      <c r="B73">
        <v>6689603.6799999997</v>
      </c>
      <c r="C73">
        <v>2229867.89</v>
      </c>
    </row>
    <row r="74" spans="1:3">
      <c r="A74" t="s">
        <v>177</v>
      </c>
      <c r="B74">
        <v>1340116.1200000001</v>
      </c>
      <c r="C74">
        <v>446705.37</v>
      </c>
    </row>
    <row r="75" spans="1:3">
      <c r="A75" t="s">
        <v>178</v>
      </c>
      <c r="B75">
        <v>14394651</v>
      </c>
      <c r="C75">
        <v>4798205</v>
      </c>
    </row>
    <row r="76" spans="1:3">
      <c r="A76" t="s">
        <v>179</v>
      </c>
      <c r="B76">
        <v>1152480</v>
      </c>
      <c r="C76">
        <v>684872</v>
      </c>
    </row>
    <row r="77" spans="1:3">
      <c r="A77" t="s">
        <v>180</v>
      </c>
      <c r="B77">
        <v>372576.75</v>
      </c>
      <c r="C77">
        <v>124192.25</v>
      </c>
    </row>
    <row r="78" spans="1:3">
      <c r="A78" t="s">
        <v>181</v>
      </c>
      <c r="B78">
        <v>33077197.75</v>
      </c>
      <c r="C78">
        <v>11025732.25</v>
      </c>
    </row>
    <row r="79" spans="1:3">
      <c r="A79" t="s">
        <v>182</v>
      </c>
      <c r="B79">
        <v>679234</v>
      </c>
      <c r="C79">
        <v>226411.33</v>
      </c>
    </row>
    <row r="80" spans="1:3">
      <c r="A80" t="s">
        <v>183</v>
      </c>
      <c r="B80">
        <v>743874</v>
      </c>
      <c r="C80">
        <v>247958</v>
      </c>
    </row>
    <row r="81" spans="1:3">
      <c r="A81" t="s">
        <v>184</v>
      </c>
      <c r="B81">
        <v>1382850</v>
      </c>
      <c r="C81">
        <v>460950</v>
      </c>
    </row>
    <row r="82" spans="1:3">
      <c r="A82" t="s">
        <v>185</v>
      </c>
      <c r="B82">
        <v>6118602</v>
      </c>
      <c r="C82">
        <v>2039534</v>
      </c>
    </row>
    <row r="83" spans="1:3">
      <c r="A83" t="s">
        <v>186</v>
      </c>
      <c r="B83">
        <v>687934</v>
      </c>
      <c r="C83">
        <v>229311</v>
      </c>
    </row>
    <row r="84" spans="1:3">
      <c r="A84" t="s">
        <v>187</v>
      </c>
      <c r="B84">
        <v>1504970</v>
      </c>
      <c r="C84">
        <v>5062500</v>
      </c>
    </row>
    <row r="85" spans="1:3">
      <c r="A85" t="s">
        <v>188</v>
      </c>
      <c r="B85">
        <v>436154.36</v>
      </c>
      <c r="C85">
        <v>145384.78</v>
      </c>
    </row>
    <row r="86" spans="1:3">
      <c r="A86" t="s">
        <v>189</v>
      </c>
      <c r="B86">
        <v>7324376</v>
      </c>
      <c r="C86">
        <v>2441458</v>
      </c>
    </row>
    <row r="87" spans="1:3">
      <c r="A87" t="s">
        <v>190</v>
      </c>
      <c r="B87">
        <v>13294053</v>
      </c>
      <c r="C87">
        <v>4431351</v>
      </c>
    </row>
    <row r="88" spans="1:3">
      <c r="A88" t="s">
        <v>191</v>
      </c>
      <c r="B88">
        <v>15850872</v>
      </c>
      <c r="C88">
        <v>5283624</v>
      </c>
    </row>
    <row r="89" spans="1:3">
      <c r="A89" t="s">
        <v>192</v>
      </c>
      <c r="B89">
        <v>1927926</v>
      </c>
      <c r="C89">
        <v>0</v>
      </c>
    </row>
    <row r="90" spans="1:3">
      <c r="A90" t="s">
        <v>193</v>
      </c>
      <c r="B90">
        <v>14467678.51</v>
      </c>
      <c r="C90">
        <v>4822599.5</v>
      </c>
    </row>
    <row r="91" spans="1:3">
      <c r="A91" t="s">
        <v>194</v>
      </c>
      <c r="B91">
        <v>645291</v>
      </c>
      <c r="C91">
        <v>215097</v>
      </c>
    </row>
    <row r="92" spans="1:3">
      <c r="A92" t="s">
        <v>195</v>
      </c>
      <c r="B92">
        <v>674773.39</v>
      </c>
      <c r="C92">
        <v>224924.46</v>
      </c>
    </row>
    <row r="93" spans="1:3">
      <c r="A93" t="s">
        <v>196</v>
      </c>
      <c r="B93">
        <v>241104.46</v>
      </c>
      <c r="C93">
        <v>80368</v>
      </c>
    </row>
    <row r="94" spans="1:3">
      <c r="A94" t="s">
        <v>197</v>
      </c>
      <c r="B94">
        <v>823700.25</v>
      </c>
      <c r="C94">
        <v>274567</v>
      </c>
    </row>
    <row r="95" spans="1:3">
      <c r="A95" t="s">
        <v>198</v>
      </c>
      <c r="B95">
        <v>7579989</v>
      </c>
      <c r="C95">
        <v>2526663</v>
      </c>
    </row>
    <row r="96" spans="1:3">
      <c r="A96" t="s">
        <v>199</v>
      </c>
      <c r="B96">
        <v>714773.49</v>
      </c>
      <c r="C96">
        <v>238256</v>
      </c>
    </row>
  </sheetData>
  <sheetProtection algorithmName="SHA-512" hashValue="Loc2T4uqcFn0GVsQPPU6YFMiiYDUS6QNnyca7YgPP/okOLzKq2UKIryz4Pz/NELoeXGlSlcvn9ZxpYwSlApqKw==" saltValue="KlNEZq2fw8SI7tiYQhkVT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a7bd14-f411-4ac9-b99b-33ea788105fe" xsi:nil="true"/>
    <lcf76f155ced4ddcb4097134ff3c332f xmlns="b9feb7da-88b6-4ee3-83e4-b1487f321fb3">
      <Terms xmlns="http://schemas.microsoft.com/office/infopath/2007/PartnerControls"/>
    </lcf76f155ced4ddcb4097134ff3c332f>
    <Note xmlns="b9feb7da-88b6-4ee3-83e4-b1487f321fb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6A85D5F28A784196F90287368C32F1" ma:contentTypeVersion="12" ma:contentTypeDescription="Create a new document." ma:contentTypeScope="" ma:versionID="c8345cd4d210630ba6f3400a2b5bcfff">
  <xsd:schema xmlns:xsd="http://www.w3.org/2001/XMLSchema" xmlns:xs="http://www.w3.org/2001/XMLSchema" xmlns:p="http://schemas.microsoft.com/office/2006/metadata/properties" xmlns:ns2="b9feb7da-88b6-4ee3-83e4-b1487f321fb3" xmlns:ns3="e3a7bd14-f411-4ac9-b99b-33ea788105fe" targetNamespace="http://schemas.microsoft.com/office/2006/metadata/properties" ma:root="true" ma:fieldsID="e32255237fd83632492bc623c6342ba5" ns2:_="" ns3:_="">
    <xsd:import namespace="b9feb7da-88b6-4ee3-83e4-b1487f321fb3"/>
    <xsd:import namespace="e3a7bd14-f411-4ac9-b99b-33ea788105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eb7da-88b6-4ee3-83e4-b1487f321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331c6f-9f67-492c-b097-0046b48c9d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Note" ma:index="19"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a7bd14-f411-4ac9-b99b-33ea788105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e3fe01-72cc-4a0f-b71f-814e6895d420}" ma:internalName="TaxCatchAll" ma:showField="CatchAllData" ma:web="e3a7bd14-f411-4ac9-b99b-33ea78810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A57497-6452-40F6-8416-2E07B329427E}"/>
</file>

<file path=customXml/itemProps2.xml><?xml version="1.0" encoding="utf-8"?>
<ds:datastoreItem xmlns:ds="http://schemas.openxmlformats.org/officeDocument/2006/customXml" ds:itemID="{CBC93A83-1AA0-4387-971F-D01021356981}"/>
</file>

<file path=customXml/itemProps3.xml><?xml version="1.0" encoding="utf-8"?>
<ds:datastoreItem xmlns:ds="http://schemas.openxmlformats.org/officeDocument/2006/customXml" ds:itemID="{A8921292-98C1-4464-946E-39D1BB8A6A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Mailloux, Christine</dc:creator>
  <cp:keywords/>
  <dc:description/>
  <cp:lastModifiedBy>Mailloux, Christine</cp:lastModifiedBy>
  <cp:revision/>
  <dcterms:created xsi:type="dcterms:W3CDTF">2026-01-14T22:19:29Z</dcterms:created>
  <dcterms:modified xsi:type="dcterms:W3CDTF">2026-09-03T15:56:24Z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0x010100946A85D5F28A784196F90287368C32F1</vt:lpwstr>
  </property>
  <property fmtid="{D5CDD505-2E9C-101B-9397-08002B2CF9AE}" pid="3" name="MediaServiceImageTags">
    <vt:lpwstr/>
  </property>
</Properties>
</file>